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04" activeTab="2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  <definedName name="_xlnm.Print_Area" localSheetId="2">'FP Ril'!$A$1:$N$194</definedName>
  </definedNames>
  <calcPr fullCalcOnLoad="1"/>
</workbook>
</file>

<file path=xl/sharedStrings.xml><?xml version="1.0" encoding="utf-8"?>
<sst xmlns="http://schemas.openxmlformats.org/spreadsheetml/2006/main" count="149" uniqueCount="117">
  <si>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</si>
  <si>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</si>
  <si>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</si>
  <si>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</si>
  <si>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</si>
  <si>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</si>
  <si>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</si>
  <si>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</si>
  <si>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</si>
  <si>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</si>
  <si>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</si>
  <si>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</si>
  <si>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</si>
  <si>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</si>
  <si>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</si>
  <si>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</si>
  <si>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</si>
  <si>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</si>
  <si>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</si>
  <si>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</si>
  <si>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</si>
  <si>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</si>
  <si>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</si>
  <si>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</si>
  <si>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</si>
  <si>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</si>
  <si>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</si>
  <si>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</si>
  <si>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</si>
  <si>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</si>
  <si>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Ukupno prihodi i primici za 2012.</t>
  </si>
  <si>
    <t>Ukupno prihodi i primici za 2013. i 2014.</t>
  </si>
  <si>
    <t>2014.</t>
  </si>
  <si>
    <t>Račun 
rashoda/
izdatka</t>
  </si>
  <si>
    <t>ZAGORSKA JAVNA VATROGASNA POSTROJBA</t>
  </si>
  <si>
    <t>31213</t>
  </si>
  <si>
    <t>31219</t>
  </si>
  <si>
    <t>31311</t>
  </si>
  <si>
    <t>31321</t>
  </si>
  <si>
    <t>31331</t>
  </si>
  <si>
    <t>32111</t>
  </si>
  <si>
    <t>32121</t>
  </si>
  <si>
    <t>32122</t>
  </si>
  <si>
    <t>32131</t>
  </si>
  <si>
    <t>32132</t>
  </si>
  <si>
    <t>32211</t>
  </si>
  <si>
    <t>32212</t>
  </si>
  <si>
    <t>32214</t>
  </si>
  <si>
    <t>32219</t>
  </si>
  <si>
    <t>32221</t>
  </si>
  <si>
    <t>32231</t>
  </si>
  <si>
    <t>32233</t>
  </si>
  <si>
    <t>32234</t>
  </si>
  <si>
    <t>32241</t>
  </si>
  <si>
    <t>32242</t>
  </si>
  <si>
    <t>32243</t>
  </si>
  <si>
    <t>32244</t>
  </si>
  <si>
    <t>32251</t>
  </si>
  <si>
    <t>32252</t>
  </si>
  <si>
    <t>32271</t>
  </si>
  <si>
    <t>32311</t>
  </si>
  <si>
    <t>32312</t>
  </si>
  <si>
    <t>32313</t>
  </si>
  <si>
    <t>32319</t>
  </si>
  <si>
    <t>32321</t>
  </si>
  <si>
    <t>32322</t>
  </si>
  <si>
    <t>32322-0</t>
  </si>
  <si>
    <t>32323</t>
  </si>
  <si>
    <t>32339</t>
  </si>
  <si>
    <t>32341</t>
  </si>
  <si>
    <t>32342</t>
  </si>
  <si>
    <t>32344</t>
  </si>
  <si>
    <t>32352</t>
  </si>
  <si>
    <t>32379</t>
  </si>
  <si>
    <t>32381</t>
  </si>
  <si>
    <t>32382</t>
  </si>
  <si>
    <t>32394</t>
  </si>
  <si>
    <t>32399</t>
  </si>
  <si>
    <t>32921</t>
  </si>
  <si>
    <t>32922</t>
  </si>
  <si>
    <t>32923</t>
  </si>
  <si>
    <t>32931</t>
  </si>
  <si>
    <t>34311</t>
  </si>
  <si>
    <t>34312</t>
  </si>
  <si>
    <t>34333</t>
  </si>
  <si>
    <t>41241</t>
  </si>
  <si>
    <t>42211</t>
  </si>
  <si>
    <t>42212</t>
  </si>
  <si>
    <t>42219</t>
  </si>
  <si>
    <t>42221</t>
  </si>
  <si>
    <t>42222</t>
  </si>
  <si>
    <t>42223</t>
  </si>
  <si>
    <t>42229</t>
  </si>
  <si>
    <t>42231</t>
  </si>
  <si>
    <t>42232</t>
  </si>
  <si>
    <t>42233</t>
  </si>
  <si>
    <t>42239</t>
  </si>
  <si>
    <t>42316</t>
  </si>
  <si>
    <t>54432</t>
  </si>
  <si>
    <t>45311</t>
  </si>
  <si>
    <t>FINANCIJSKI PLAN - Procjena prihoda i primitaka za 2014.</t>
  </si>
  <si>
    <t>PLAN 2014.</t>
  </si>
  <si>
    <t>REBALANS 2014.</t>
  </si>
  <si>
    <t>o.d. Ravnatelja</t>
  </si>
  <si>
    <t>Dražen Sinković</t>
  </si>
  <si>
    <t>,,,</t>
  </si>
  <si>
    <t xml:space="preserve"> </t>
  </si>
  <si>
    <t>34233</t>
  </si>
  <si>
    <t xml:space="preserve">Vlastiti prihodi </t>
  </si>
  <si>
    <t xml:space="preserve">Pomoći </t>
  </si>
  <si>
    <t xml:space="preserve">Opći prihodi i primici </t>
  </si>
  <si>
    <t>Preneseni višak</t>
  </si>
  <si>
    <t xml:space="preserve">DRUGI   REBALANS </t>
  </si>
  <si>
    <t>DRUGI REBALANS</t>
  </si>
  <si>
    <t>DRUGI REBALANS ZAGORSKE JAVNE VATROGASNE POSTROJBE  2019. GOD.</t>
  </si>
  <si>
    <t xml:space="preserve">PRVI  REBALANS </t>
  </si>
  <si>
    <t>PRVI REBALANS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</si>
</sst>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1" borderId="10" xfId="0" applyFont="1" applyFill="1" applyBorder="1" applyAlignment="1">
      <alignment horizontal="center"/>
    </xf>
    <xf numFmtId="0" fontId="3" fillId="1" borderId="11" xfId="0" applyFont="1" applyFill="1" applyBorder="1" applyAlignment="1">
      <alignment horizontal="right" vertical="center" wrapText="1"/>
    </xf>
    <xf numFmtId="0" fontId="3" fillId="1" borderId="12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right" vertical="center" wrapText="1"/>
    </xf>
    <xf numFmtId="0" fontId="1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4" xfId="0" applyNumberFormat="1" applyFont="1" applyBorder="1" applyAlignment="1" quotePrefix="1">
      <alignment horizontal="left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wrapText="1"/>
    </xf>
    <xf numFmtId="3" fontId="9" fillId="0" borderId="16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 wrapText="1"/>
    </xf>
    <xf numFmtId="179" fontId="3" fillId="0" borderId="19" xfId="64" applyFont="1" applyBorder="1" applyAlignment="1">
      <alignment wrapText="1"/>
    </xf>
    <xf numFmtId="3" fontId="3" fillId="0" borderId="19" xfId="0" applyNumberFormat="1" applyFont="1" applyBorder="1" applyAlignment="1">
      <alignment/>
    </xf>
    <xf numFmtId="179" fontId="4" fillId="0" borderId="19" xfId="64" applyFont="1" applyBorder="1" applyAlignment="1">
      <alignment/>
    </xf>
    <xf numFmtId="3" fontId="3" fillId="0" borderId="16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179" fontId="3" fillId="0" borderId="16" xfId="64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20" xfId="0" applyNumberFormat="1" applyFont="1" applyBorder="1" applyAlignment="1" quotePrefix="1">
      <alignment horizontal="left"/>
    </xf>
    <xf numFmtId="3" fontId="4" fillId="0" borderId="14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3" fontId="3" fillId="0" borderId="20" xfId="0" applyNumberFormat="1" applyFont="1" applyBorder="1" applyAlignment="1" quotePrefix="1">
      <alignment horizontal="center" wrapText="1"/>
    </xf>
    <xf numFmtId="3" fontId="3" fillId="0" borderId="0" xfId="0" applyNumberFormat="1" applyFont="1" applyAlignment="1">
      <alignment/>
    </xf>
    <xf numFmtId="3" fontId="3" fillId="0" borderId="21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0" fontId="1" fillId="0" borderId="22" xfId="0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23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3" fillId="0" borderId="36" xfId="0" applyNumberFormat="1" applyFont="1" applyBorder="1" applyAlignment="1">
      <alignment wrapText="1"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 wrapText="1"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 quotePrefix="1">
      <alignment horizontal="center" vertical="center"/>
    </xf>
    <xf numFmtId="3" fontId="3" fillId="0" borderId="31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horizontal="left" vertical="center"/>
    </xf>
    <xf numFmtId="0" fontId="3" fillId="0" borderId="28" xfId="0" applyNumberFormat="1" applyFont="1" applyBorder="1" applyAlignment="1" quotePrefix="1">
      <alignment horizontal="left" vertical="center"/>
    </xf>
    <xf numFmtId="0" fontId="3" fillId="0" borderId="28" xfId="0" applyNumberFormat="1" applyFont="1" applyBorder="1" applyAlignment="1">
      <alignment vertical="center"/>
    </xf>
    <xf numFmtId="0" fontId="4" fillId="0" borderId="28" xfId="0" applyNumberFormat="1" applyFont="1" applyBorder="1" applyAlignment="1" quotePrefix="1">
      <alignment horizontal="left" vertical="center"/>
    </xf>
    <xf numFmtId="0" fontId="3" fillId="0" borderId="24" xfId="0" applyNumberFormat="1" applyFont="1" applyBorder="1" applyAlignment="1" quotePrefix="1">
      <alignment horizontal="left" vertical="center"/>
    </xf>
    <xf numFmtId="3" fontId="4" fillId="0" borderId="29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4" fillId="33" borderId="28" xfId="0" applyNumberFormat="1" applyFont="1" applyFill="1" applyBorder="1" applyAlignment="1">
      <alignment vertical="center"/>
    </xf>
    <xf numFmtId="0" fontId="0" fillId="0" borderId="28" xfId="51" applyFont="1" applyFill="1" applyBorder="1" applyAlignment="1">
      <alignment horizontal="center" wrapText="1"/>
      <protection/>
    </xf>
    <xf numFmtId="0" fontId="0" fillId="0" borderId="28" xfId="52" applyFont="1" applyFill="1" applyBorder="1" applyAlignment="1">
      <alignment horizontal="center" wrapText="1"/>
      <protection/>
    </xf>
    <xf numFmtId="3" fontId="4" fillId="33" borderId="27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vertical="center"/>
    </xf>
    <xf numFmtId="0" fontId="3" fillId="33" borderId="28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28" xfId="52" applyFont="1" applyFill="1" applyBorder="1" applyAlignment="1">
      <alignment horizontal="center" wrapText="1"/>
      <protection/>
    </xf>
    <xf numFmtId="3" fontId="3" fillId="0" borderId="11" xfId="0" applyNumberFormat="1" applyFont="1" applyBorder="1" applyAlignment="1">
      <alignment/>
    </xf>
    <xf numFmtId="3" fontId="4" fillId="0" borderId="29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 wrapText="1"/>
    </xf>
    <xf numFmtId="3" fontId="4" fillId="0" borderId="46" xfId="64" applyNumberFormat="1" applyFont="1" applyBorder="1" applyAlignment="1">
      <alignment/>
    </xf>
    <xf numFmtId="3" fontId="4" fillId="0" borderId="19" xfId="64" applyNumberFormat="1" applyFont="1" applyBorder="1" applyAlignment="1">
      <alignment/>
    </xf>
    <xf numFmtId="3" fontId="3" fillId="0" borderId="16" xfId="64" applyNumberFormat="1" applyFont="1" applyBorder="1" applyAlignment="1">
      <alignment/>
    </xf>
    <xf numFmtId="179" fontId="4" fillId="0" borderId="0" xfId="64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28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vertical="center"/>
    </xf>
    <xf numFmtId="0" fontId="0" fillId="33" borderId="28" xfId="51" applyFont="1" applyFill="1" applyBorder="1" applyAlignment="1">
      <alignment horizontal="center" wrapText="1"/>
      <protection/>
    </xf>
    <xf numFmtId="0" fontId="0" fillId="33" borderId="28" xfId="0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left" vertical="center"/>
    </xf>
    <xf numFmtId="3" fontId="4" fillId="0" borderId="27" xfId="0" applyNumberFormat="1" applyFont="1" applyBorder="1" applyAlignment="1">
      <alignment horizontal="right" vertical="center"/>
    </xf>
    <xf numFmtId="49" fontId="0" fillId="0" borderId="28" xfId="51" applyNumberFormat="1" applyFont="1" applyFill="1" applyBorder="1" applyAlignment="1" quotePrefix="1">
      <alignment horizontal="center" wrapText="1"/>
      <protection/>
    </xf>
    <xf numFmtId="3" fontId="3" fillId="0" borderId="3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center"/>
    </xf>
    <xf numFmtId="0" fontId="4" fillId="33" borderId="26" xfId="0" applyNumberFormat="1" applyFont="1" applyFill="1" applyBorder="1" applyAlignment="1">
      <alignment horizontal="right" vertical="center"/>
    </xf>
    <xf numFmtId="3" fontId="4" fillId="33" borderId="29" xfId="0" applyNumberFormat="1" applyFont="1" applyFill="1" applyBorder="1" applyAlignment="1">
      <alignment horizontal="center" vertical="center"/>
    </xf>
    <xf numFmtId="0" fontId="4" fillId="0" borderId="26" xfId="51" applyFont="1" applyFill="1" applyBorder="1" applyAlignment="1">
      <alignment horizontal="right" wrapText="1"/>
      <protection/>
    </xf>
    <xf numFmtId="0" fontId="3" fillId="33" borderId="26" xfId="0" applyNumberFormat="1" applyFont="1" applyFill="1" applyBorder="1" applyAlignment="1">
      <alignment horizontal="left" vertical="center"/>
    </xf>
    <xf numFmtId="3" fontId="3" fillId="33" borderId="29" xfId="0" applyNumberFormat="1" applyFont="1" applyFill="1" applyBorder="1" applyAlignment="1">
      <alignment horizontal="left" vertical="center"/>
    </xf>
    <xf numFmtId="3" fontId="4" fillId="0" borderId="29" xfId="0" applyNumberFormat="1" applyFont="1" applyBorder="1" applyAlignment="1">
      <alignment horizontal="left" vertical="center"/>
    </xf>
    <xf numFmtId="3" fontId="4" fillId="0" borderId="29" xfId="0" applyNumberFormat="1" applyFont="1" applyBorder="1" applyAlignment="1">
      <alignment horizontal="right" vertical="center"/>
    </xf>
    <xf numFmtId="0" fontId="3" fillId="33" borderId="26" xfId="0" applyNumberFormat="1" applyFont="1" applyFill="1" applyBorder="1" applyAlignment="1">
      <alignment horizontal="right" vertical="center"/>
    </xf>
    <xf numFmtId="49" fontId="0" fillId="33" borderId="28" xfId="51" applyNumberFormat="1" applyFont="1" applyFill="1" applyBorder="1" applyAlignment="1">
      <alignment horizontal="center" wrapText="1"/>
      <protection/>
    </xf>
    <xf numFmtId="3" fontId="3" fillId="33" borderId="27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33" borderId="26" xfId="0" applyNumberFormat="1" applyFont="1" applyFill="1" applyBorder="1" applyAlignment="1">
      <alignment horizontal="right" vertical="center"/>
    </xf>
    <xf numFmtId="3" fontId="4" fillId="33" borderId="38" xfId="0" applyNumberFormat="1" applyFont="1" applyFill="1" applyBorder="1" applyAlignment="1">
      <alignment wrapText="1"/>
    </xf>
    <xf numFmtId="3" fontId="4" fillId="0" borderId="38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wrapText="1"/>
    </xf>
    <xf numFmtId="3" fontId="4" fillId="33" borderId="27" xfId="0" applyNumberFormat="1" applyFont="1" applyFill="1" applyBorder="1" applyAlignment="1">
      <alignment wrapText="1"/>
    </xf>
    <xf numFmtId="3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horizontal="right" vertical="center"/>
    </xf>
    <xf numFmtId="49" fontId="0" fillId="0" borderId="47" xfId="53" applyNumberFormat="1" applyFont="1" applyFill="1" applyBorder="1" applyAlignment="1">
      <alignment horizontal="center" wrapText="1"/>
      <protection/>
    </xf>
    <xf numFmtId="3" fontId="4" fillId="0" borderId="4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wrapText="1"/>
    </xf>
    <xf numFmtId="17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left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wrapText="1"/>
    </xf>
    <xf numFmtId="3" fontId="4" fillId="33" borderId="38" xfId="0" applyNumberFormat="1" applyFont="1" applyFill="1" applyBorder="1" applyAlignment="1">
      <alignment vertical="center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wrapText="1"/>
    </xf>
    <xf numFmtId="3" fontId="3" fillId="33" borderId="38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horizontal="left" vertical="center"/>
    </xf>
    <xf numFmtId="3" fontId="4" fillId="0" borderId="38" xfId="0" applyNumberFormat="1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left" vertical="center"/>
    </xf>
    <xf numFmtId="3" fontId="4" fillId="0" borderId="50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horizontal="left" vertical="center"/>
    </xf>
    <xf numFmtId="3" fontId="3" fillId="0" borderId="52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15" fillId="0" borderId="32" xfId="0" applyNumberFormat="1" applyFont="1" applyBorder="1" applyAlignment="1" quotePrefix="1">
      <alignment horizontal="left" vertical="center"/>
    </xf>
    <xf numFmtId="3" fontId="4" fillId="0" borderId="0" xfId="0" applyNumberFormat="1" applyFont="1" applyFill="1" applyAlignment="1">
      <alignment/>
    </xf>
    <xf numFmtId="0" fontId="3" fillId="0" borderId="26" xfId="0" applyNumberFormat="1" applyFont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left" vertical="center"/>
    </xf>
    <xf numFmtId="3" fontId="4" fillId="0" borderId="53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vertical="center"/>
    </xf>
    <xf numFmtId="0" fontId="2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34" borderId="4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Obično_List6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14" t="s">
        <v>20</v>
      </c>
    </row>
    <row r="3" spans="1:8" s="2" customFormat="1" ht="20.25">
      <c r="A3" s="212" t="s">
        <v>100</v>
      </c>
      <c r="B3" s="212"/>
      <c r="C3" s="212"/>
      <c r="D3" s="212"/>
      <c r="E3" s="212"/>
      <c r="F3" s="212"/>
      <c r="G3" s="212"/>
      <c r="H3" s="212"/>
    </row>
    <row r="4" spans="1:9" s="2" customFormat="1" ht="15.75" customHeight="1">
      <c r="A4" s="213"/>
      <c r="B4" s="214"/>
      <c r="C4" s="214"/>
      <c r="D4" s="214"/>
      <c r="E4" s="214"/>
      <c r="F4" s="214"/>
      <c r="G4" s="214"/>
      <c r="H4" s="214"/>
      <c r="I4" s="3"/>
    </row>
    <row r="5" s="2" customFormat="1" ht="15" hidden="1"/>
    <row r="6" s="2" customFormat="1" ht="15.75" thickBot="1">
      <c r="H6" s="8" t="s">
        <v>1</v>
      </c>
    </row>
    <row r="7" spans="1:8" s="2" customFormat="1" ht="16.5" thickBot="1">
      <c r="A7" s="9" t="s">
        <v>3</v>
      </c>
      <c r="B7" s="220" t="s">
        <v>32</v>
      </c>
      <c r="C7" s="221"/>
      <c r="D7" s="221"/>
      <c r="E7" s="221"/>
      <c r="F7" s="221"/>
      <c r="G7" s="221"/>
      <c r="H7" s="222"/>
    </row>
    <row r="8" spans="1:8" s="2" customFormat="1" ht="15.75" customHeight="1">
      <c r="A8" s="10" t="s">
        <v>27</v>
      </c>
      <c r="B8" s="225" t="s">
        <v>4</v>
      </c>
      <c r="C8" s="227" t="s">
        <v>5</v>
      </c>
      <c r="D8" s="227" t="s">
        <v>6</v>
      </c>
      <c r="E8" s="223" t="s">
        <v>7</v>
      </c>
      <c r="F8" s="223" t="s">
        <v>0</v>
      </c>
      <c r="G8" s="223" t="s">
        <v>23</v>
      </c>
      <c r="H8" s="215" t="s">
        <v>24</v>
      </c>
    </row>
    <row r="9" spans="1:8" s="2" customFormat="1" ht="60.75" customHeight="1" thickBot="1">
      <c r="A9" s="11" t="s">
        <v>26</v>
      </c>
      <c r="B9" s="226"/>
      <c r="C9" s="228"/>
      <c r="D9" s="228"/>
      <c r="E9" s="224"/>
      <c r="F9" s="224"/>
      <c r="G9" s="224"/>
      <c r="H9" s="216"/>
    </row>
    <row r="10" spans="1:8" s="2" customFormat="1" ht="30" customHeight="1">
      <c r="A10" s="54">
        <v>6331</v>
      </c>
      <c r="B10" s="55"/>
      <c r="C10" s="56"/>
      <c r="D10" s="56"/>
      <c r="E10" s="57">
        <v>158300</v>
      </c>
      <c r="F10" s="57"/>
      <c r="G10" s="58"/>
      <c r="H10" s="59"/>
    </row>
    <row r="11" spans="1:8" s="2" customFormat="1" ht="30" customHeight="1">
      <c r="A11" s="60">
        <v>6611</v>
      </c>
      <c r="B11" s="61"/>
      <c r="C11" s="61">
        <v>400000</v>
      </c>
      <c r="D11" s="61"/>
      <c r="E11" s="61"/>
      <c r="F11" s="61"/>
      <c r="G11" s="62"/>
      <c r="H11" s="63"/>
    </row>
    <row r="12" spans="1:8" s="2" customFormat="1" ht="30" customHeight="1">
      <c r="A12" s="60">
        <v>6711</v>
      </c>
      <c r="B12" s="61">
        <v>7910000</v>
      </c>
      <c r="C12" s="61"/>
      <c r="D12" s="61"/>
      <c r="E12" s="61"/>
      <c r="F12" s="61"/>
      <c r="G12" s="62"/>
      <c r="H12" s="63"/>
    </row>
    <row r="13" spans="1:8" s="2" customFormat="1" ht="30" customHeight="1">
      <c r="A13" s="60"/>
      <c r="B13" s="61"/>
      <c r="C13" s="61"/>
      <c r="D13" s="61"/>
      <c r="E13" s="61"/>
      <c r="F13" s="61"/>
      <c r="G13" s="62"/>
      <c r="H13" s="63"/>
    </row>
    <row r="14" spans="1:8" s="2" customFormat="1" ht="30" customHeight="1">
      <c r="A14" s="60"/>
      <c r="B14" s="61"/>
      <c r="C14" s="61"/>
      <c r="D14" s="61"/>
      <c r="E14" s="61"/>
      <c r="F14" s="61"/>
      <c r="G14" s="62"/>
      <c r="H14" s="63"/>
    </row>
    <row r="15" spans="1:8" s="2" customFormat="1" ht="30" customHeight="1">
      <c r="A15" s="60"/>
      <c r="B15" s="61"/>
      <c r="C15" s="61"/>
      <c r="D15" s="61"/>
      <c r="E15" s="61"/>
      <c r="F15" s="61"/>
      <c r="G15" s="62"/>
      <c r="H15" s="63"/>
    </row>
    <row r="16" spans="1:8" s="2" customFormat="1" ht="30" customHeight="1">
      <c r="A16" s="60"/>
      <c r="B16" s="61"/>
      <c r="C16" s="61"/>
      <c r="D16" s="61"/>
      <c r="E16" s="61"/>
      <c r="F16" s="61"/>
      <c r="G16" s="62"/>
      <c r="H16" s="63"/>
    </row>
    <row r="17" spans="1:8" s="2" customFormat="1" ht="30" customHeight="1">
      <c r="A17" s="60"/>
      <c r="B17" s="61"/>
      <c r="C17" s="61"/>
      <c r="D17" s="61"/>
      <c r="E17" s="61"/>
      <c r="F17" s="61"/>
      <c r="G17" s="62"/>
      <c r="H17" s="63"/>
    </row>
    <row r="18" spans="1:8" s="2" customFormat="1" ht="30" customHeight="1">
      <c r="A18" s="60"/>
      <c r="B18" s="61"/>
      <c r="C18" s="61"/>
      <c r="D18" s="61"/>
      <c r="E18" s="61"/>
      <c r="F18" s="61"/>
      <c r="G18" s="62"/>
      <c r="H18" s="63"/>
    </row>
    <row r="19" spans="1:8" s="2" customFormat="1" ht="30" customHeight="1">
      <c r="A19" s="60"/>
      <c r="B19" s="61"/>
      <c r="C19" s="61"/>
      <c r="D19" s="61"/>
      <c r="E19" s="61"/>
      <c r="F19" s="61"/>
      <c r="G19" s="62"/>
      <c r="H19" s="63"/>
    </row>
    <row r="20" spans="1:8" s="2" customFormat="1" ht="30" customHeight="1">
      <c r="A20" s="60"/>
      <c r="B20" s="61"/>
      <c r="C20" s="61"/>
      <c r="D20" s="61"/>
      <c r="E20" s="61"/>
      <c r="F20" s="61"/>
      <c r="G20" s="62"/>
      <c r="H20" s="63"/>
    </row>
    <row r="21" spans="1:8" s="2" customFormat="1" ht="30" customHeight="1">
      <c r="A21" s="60"/>
      <c r="B21" s="61"/>
      <c r="C21" s="61"/>
      <c r="D21" s="61"/>
      <c r="E21" s="61"/>
      <c r="F21" s="61"/>
      <c r="G21" s="62"/>
      <c r="H21" s="63"/>
    </row>
    <row r="22" spans="1:8" s="2" customFormat="1" ht="30" customHeight="1" thickBot="1">
      <c r="A22" s="64"/>
      <c r="B22" s="65"/>
      <c r="C22" s="65"/>
      <c r="D22" s="65"/>
      <c r="E22" s="65"/>
      <c r="F22" s="65"/>
      <c r="G22" s="66"/>
      <c r="H22" s="67"/>
    </row>
    <row r="23" spans="1:8" s="2" customFormat="1" ht="30" customHeight="1" thickBot="1">
      <c r="A23" s="12" t="s">
        <v>2</v>
      </c>
      <c r="B23" s="68">
        <f>SUM(B12:B22)</f>
        <v>7910000</v>
      </c>
      <c r="C23" s="69">
        <f>SUM(C11:C22)</f>
        <v>400000</v>
      </c>
      <c r="D23" s="68"/>
      <c r="E23" s="69">
        <f>SUM(E10:E22)</f>
        <v>158300</v>
      </c>
      <c r="F23" s="68"/>
      <c r="G23" s="70"/>
      <c r="H23" s="70"/>
    </row>
    <row r="24" spans="1:8" s="2" customFormat="1" ht="30" customHeight="1" thickBot="1">
      <c r="A24" s="12" t="s">
        <v>30</v>
      </c>
      <c r="B24" s="217">
        <f>SUM(B23+C23+E23)</f>
        <v>8468300</v>
      </c>
      <c r="C24" s="218"/>
      <c r="D24" s="218"/>
      <c r="E24" s="218"/>
      <c r="F24" s="218"/>
      <c r="G24" s="218"/>
      <c r="H24" s="219"/>
    </row>
    <row r="25" s="2" customFormat="1" ht="15"/>
    <row r="26" spans="1:15" s="2" customFormat="1" ht="15.75">
      <c r="A26" s="1"/>
      <c r="G26" s="15"/>
      <c r="H26" s="15"/>
      <c r="I26" s="15"/>
      <c r="J26"/>
      <c r="K26"/>
      <c r="L26"/>
      <c r="M26"/>
      <c r="N26"/>
      <c r="O26"/>
    </row>
    <row r="27" spans="1:15" s="2" customFormat="1" ht="15">
      <c r="A27" s="13"/>
      <c r="I27"/>
      <c r="J27"/>
      <c r="K27"/>
      <c r="L27"/>
      <c r="M27"/>
      <c r="N27"/>
      <c r="O27"/>
    </row>
    <row r="28" spans="1:15" s="2" customFormat="1" ht="34.5" customHeigh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</row>
    <row r="29" spans="1:15" s="2" customFormat="1" ht="15">
      <c r="A29" s="13"/>
      <c r="I29"/>
      <c r="J29"/>
      <c r="K29"/>
      <c r="L29"/>
      <c r="M29"/>
      <c r="N29"/>
      <c r="O29"/>
    </row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  <row r="73" s="2" customFormat="1" ht="15"/>
  </sheetData>
  <sheetProtection/>
  <mergeCells count="12">
    <mergeCell ref="D8:D9"/>
    <mergeCell ref="G8:G9"/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37">
      <selection activeCell="C17" sqref="C17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11.7109375" style="0" customWidth="1"/>
    <col min="4" max="4" width="12.57421875" style="0" customWidth="1"/>
    <col min="5" max="5" width="12.851562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1.421875" style="0" customWidth="1"/>
    <col min="12" max="12" width="13.281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14" t="s">
        <v>21</v>
      </c>
    </row>
    <row r="2" spans="1:15" ht="20.25">
      <c r="A2" s="212" t="s">
        <v>100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 ht="15.75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ht="13.5" thickBot="1">
      <c r="O4" s="4" t="s">
        <v>1</v>
      </c>
    </row>
    <row r="5" spans="1:15" ht="15.75" thickBot="1">
      <c r="A5" s="5" t="s">
        <v>3</v>
      </c>
      <c r="B5" s="234" t="s">
        <v>101</v>
      </c>
      <c r="C5" s="235"/>
      <c r="D5" s="235"/>
      <c r="E5" s="235"/>
      <c r="F5" s="235"/>
      <c r="G5" s="235"/>
      <c r="H5" s="236"/>
      <c r="I5" s="234" t="s">
        <v>102</v>
      </c>
      <c r="J5" s="235"/>
      <c r="K5" s="235"/>
      <c r="L5" s="235"/>
      <c r="M5" s="235"/>
      <c r="N5" s="235"/>
      <c r="O5" s="236"/>
    </row>
    <row r="6" spans="1:15" ht="15.75" customHeight="1">
      <c r="A6" s="6" t="s">
        <v>29</v>
      </c>
      <c r="B6" s="225" t="s">
        <v>4</v>
      </c>
      <c r="C6" s="227" t="s">
        <v>5</v>
      </c>
      <c r="D6" s="227" t="s">
        <v>6</v>
      </c>
      <c r="E6" s="223" t="s">
        <v>7</v>
      </c>
      <c r="F6" s="223" t="s">
        <v>0</v>
      </c>
      <c r="G6" s="223" t="s">
        <v>23</v>
      </c>
      <c r="H6" s="215" t="s">
        <v>24</v>
      </c>
      <c r="I6" s="225" t="s">
        <v>4</v>
      </c>
      <c r="J6" s="232" t="s">
        <v>5</v>
      </c>
      <c r="K6" s="232" t="s">
        <v>6</v>
      </c>
      <c r="L6" s="223" t="s">
        <v>7</v>
      </c>
      <c r="M6" s="223" t="s">
        <v>0</v>
      </c>
      <c r="N6" s="223" t="s">
        <v>23</v>
      </c>
      <c r="O6" s="215" t="s">
        <v>24</v>
      </c>
    </row>
    <row r="7" spans="1:15" ht="63.75" customHeight="1" thickBot="1">
      <c r="A7" s="7" t="s">
        <v>28</v>
      </c>
      <c r="B7" s="226"/>
      <c r="C7" s="228"/>
      <c r="D7" s="228"/>
      <c r="E7" s="224"/>
      <c r="F7" s="224"/>
      <c r="G7" s="224"/>
      <c r="H7" s="216"/>
      <c r="I7" s="226"/>
      <c r="J7" s="233"/>
      <c r="K7" s="233"/>
      <c r="L7" s="224"/>
      <c r="M7" s="224"/>
      <c r="N7" s="224"/>
      <c r="O7" s="216"/>
    </row>
    <row r="8" spans="1:15" ht="24.75" customHeight="1">
      <c r="A8" s="75">
        <v>6331</v>
      </c>
      <c r="B8" s="76"/>
      <c r="C8" s="77"/>
      <c r="D8" s="77"/>
      <c r="E8" s="77">
        <v>152717</v>
      </c>
      <c r="F8" s="77"/>
      <c r="G8" s="78"/>
      <c r="H8" s="79"/>
      <c r="I8" s="80"/>
      <c r="J8" s="77"/>
      <c r="K8" s="77"/>
      <c r="L8" s="77">
        <v>147191</v>
      </c>
      <c r="M8" s="77"/>
      <c r="N8" s="78"/>
      <c r="O8" s="79"/>
    </row>
    <row r="9" spans="1:15" ht="24.75" customHeight="1">
      <c r="A9" s="81">
        <v>6611</v>
      </c>
      <c r="B9" s="82"/>
      <c r="C9" s="83">
        <v>400000</v>
      </c>
      <c r="D9" s="83"/>
      <c r="E9" s="83"/>
      <c r="F9" s="83"/>
      <c r="G9" s="84"/>
      <c r="H9" s="85"/>
      <c r="I9" s="86"/>
      <c r="J9" s="83">
        <v>400000</v>
      </c>
      <c r="K9" s="83"/>
      <c r="L9" s="83"/>
      <c r="M9" s="83"/>
      <c r="N9" s="84"/>
      <c r="O9" s="85"/>
    </row>
    <row r="10" spans="1:15" ht="24.75" customHeight="1">
      <c r="A10" s="81">
        <v>6711</v>
      </c>
      <c r="B10" s="82">
        <v>7830900</v>
      </c>
      <c r="C10" s="83"/>
      <c r="D10" s="83"/>
      <c r="E10" s="83"/>
      <c r="F10" s="83"/>
      <c r="G10" s="84"/>
      <c r="H10" s="85"/>
      <c r="I10" s="86">
        <v>7752591</v>
      </c>
      <c r="J10" s="83"/>
      <c r="K10" s="83"/>
      <c r="L10" s="83"/>
      <c r="M10" s="83"/>
      <c r="N10" s="84"/>
      <c r="O10" s="85"/>
    </row>
    <row r="11" spans="1:15" ht="24.75" customHeight="1">
      <c r="A11" s="81"/>
      <c r="B11" s="82"/>
      <c r="C11" s="83"/>
      <c r="D11" s="83"/>
      <c r="E11" s="83"/>
      <c r="F11" s="83"/>
      <c r="G11" s="84"/>
      <c r="H11" s="85"/>
      <c r="I11" s="86"/>
      <c r="J11" s="83"/>
      <c r="K11" s="83"/>
      <c r="L11" s="83"/>
      <c r="M11" s="83"/>
      <c r="N11" s="84"/>
      <c r="O11" s="85"/>
    </row>
    <row r="12" spans="1:15" ht="24.75" customHeight="1">
      <c r="A12" s="81"/>
      <c r="B12" s="82"/>
      <c r="C12" s="83"/>
      <c r="D12" s="83"/>
      <c r="E12" s="83"/>
      <c r="F12" s="83"/>
      <c r="G12" s="84"/>
      <c r="H12" s="85"/>
      <c r="I12" s="86"/>
      <c r="J12" s="83"/>
      <c r="K12" s="83"/>
      <c r="L12" s="83"/>
      <c r="M12" s="83"/>
      <c r="N12" s="84"/>
      <c r="O12" s="85"/>
    </row>
    <row r="13" spans="1:15" ht="24.75" customHeight="1">
      <c r="A13" s="81"/>
      <c r="B13" s="82"/>
      <c r="C13" s="83"/>
      <c r="D13" s="83"/>
      <c r="E13" s="83"/>
      <c r="F13" s="83"/>
      <c r="G13" s="84"/>
      <c r="H13" s="85"/>
      <c r="I13" s="86"/>
      <c r="J13" s="83"/>
      <c r="K13" s="83"/>
      <c r="L13" s="83"/>
      <c r="M13" s="83"/>
      <c r="N13" s="84"/>
      <c r="O13" s="85"/>
    </row>
    <row r="14" spans="1:15" ht="24.75" customHeight="1">
      <c r="A14" s="87"/>
      <c r="B14" s="82"/>
      <c r="C14" s="83"/>
      <c r="D14" s="83"/>
      <c r="E14" s="83"/>
      <c r="F14" s="83"/>
      <c r="G14" s="84"/>
      <c r="H14" s="85"/>
      <c r="I14" s="86"/>
      <c r="J14" s="83"/>
      <c r="K14" s="83"/>
      <c r="L14" s="83"/>
      <c r="M14" s="83"/>
      <c r="N14" s="84"/>
      <c r="O14" s="85"/>
    </row>
    <row r="15" spans="1:15" ht="24.75" customHeight="1">
      <c r="A15" s="87"/>
      <c r="B15" s="82"/>
      <c r="C15" s="83"/>
      <c r="D15" s="83"/>
      <c r="E15" s="83"/>
      <c r="F15" s="83"/>
      <c r="G15" s="84"/>
      <c r="H15" s="85"/>
      <c r="I15" s="86"/>
      <c r="J15" s="83"/>
      <c r="K15" s="83"/>
      <c r="L15" s="83"/>
      <c r="M15" s="83"/>
      <c r="N15" s="84"/>
      <c r="O15" s="85"/>
    </row>
    <row r="16" spans="1:15" ht="24.75" customHeight="1">
      <c r="A16" s="87"/>
      <c r="B16" s="82"/>
      <c r="C16" s="83"/>
      <c r="D16" s="83"/>
      <c r="E16" s="83"/>
      <c r="F16" s="83"/>
      <c r="G16" s="84"/>
      <c r="H16" s="85"/>
      <c r="I16" s="86"/>
      <c r="J16" s="83"/>
      <c r="K16" s="83"/>
      <c r="L16" s="83"/>
      <c r="M16" s="83"/>
      <c r="N16" s="84"/>
      <c r="O16" s="85"/>
    </row>
    <row r="17" spans="1:15" ht="24.75" customHeight="1">
      <c r="A17" s="87"/>
      <c r="B17" s="82"/>
      <c r="C17" s="83"/>
      <c r="D17" s="83"/>
      <c r="E17" s="83"/>
      <c r="F17" s="83"/>
      <c r="G17" s="84"/>
      <c r="H17" s="85"/>
      <c r="I17" s="86"/>
      <c r="J17" s="83"/>
      <c r="K17" s="83"/>
      <c r="L17" s="83"/>
      <c r="M17" s="83"/>
      <c r="N17" s="84"/>
      <c r="O17" s="85"/>
    </row>
    <row r="18" spans="1:15" ht="24.75" customHeight="1">
      <c r="A18" s="87"/>
      <c r="B18" s="82"/>
      <c r="C18" s="83"/>
      <c r="D18" s="83"/>
      <c r="E18" s="83"/>
      <c r="F18" s="83"/>
      <c r="G18" s="84"/>
      <c r="H18" s="85"/>
      <c r="I18" s="86"/>
      <c r="J18" s="83"/>
      <c r="K18" s="83"/>
      <c r="L18" s="83"/>
      <c r="M18" s="83"/>
      <c r="N18" s="84"/>
      <c r="O18" s="85"/>
    </row>
    <row r="19" spans="1:15" ht="24.75" customHeight="1">
      <c r="A19" s="87"/>
      <c r="B19" s="82"/>
      <c r="C19" s="83"/>
      <c r="D19" s="83"/>
      <c r="E19" s="83"/>
      <c r="F19" s="83"/>
      <c r="G19" s="84"/>
      <c r="H19" s="85"/>
      <c r="I19" s="86"/>
      <c r="J19" s="83"/>
      <c r="K19" s="83"/>
      <c r="L19" s="83"/>
      <c r="M19" s="83"/>
      <c r="N19" s="84"/>
      <c r="O19" s="85"/>
    </row>
    <row r="20" spans="1:15" ht="24.75" customHeight="1">
      <c r="A20" s="87"/>
      <c r="B20" s="82"/>
      <c r="C20" s="83"/>
      <c r="D20" s="83"/>
      <c r="E20" s="83"/>
      <c r="F20" s="83"/>
      <c r="G20" s="84"/>
      <c r="H20" s="85"/>
      <c r="I20" s="86"/>
      <c r="J20" s="83"/>
      <c r="K20" s="83"/>
      <c r="L20" s="83"/>
      <c r="M20" s="83"/>
      <c r="N20" s="84"/>
      <c r="O20" s="85"/>
    </row>
    <row r="21" spans="1:15" ht="24.75" customHeight="1">
      <c r="A21" s="87"/>
      <c r="B21" s="82"/>
      <c r="C21" s="83"/>
      <c r="D21" s="83"/>
      <c r="E21" s="83"/>
      <c r="F21" s="83"/>
      <c r="G21" s="84"/>
      <c r="H21" s="85"/>
      <c r="I21" s="86"/>
      <c r="J21" s="83"/>
      <c r="K21" s="83"/>
      <c r="L21" s="83"/>
      <c r="M21" s="83"/>
      <c r="N21" s="84"/>
      <c r="O21" s="85"/>
    </row>
    <row r="22" spans="1:15" ht="24.75" customHeight="1">
      <c r="A22" s="87"/>
      <c r="B22" s="82"/>
      <c r="C22" s="83"/>
      <c r="D22" s="83"/>
      <c r="E22" s="83"/>
      <c r="F22" s="83"/>
      <c r="G22" s="84"/>
      <c r="H22" s="85"/>
      <c r="I22" s="86"/>
      <c r="J22" s="83"/>
      <c r="K22" s="83"/>
      <c r="L22" s="83"/>
      <c r="M22" s="83"/>
      <c r="N22" s="84"/>
      <c r="O22" s="85"/>
    </row>
    <row r="23" spans="1:15" ht="24.75" customHeight="1">
      <c r="A23" s="87"/>
      <c r="B23" s="82"/>
      <c r="C23" s="83"/>
      <c r="D23" s="83"/>
      <c r="E23" s="83"/>
      <c r="F23" s="83"/>
      <c r="G23" s="84"/>
      <c r="H23" s="85"/>
      <c r="I23" s="86"/>
      <c r="J23" s="83"/>
      <c r="K23" s="83"/>
      <c r="L23" s="83"/>
      <c r="M23" s="83"/>
      <c r="N23" s="84"/>
      <c r="O23" s="85"/>
    </row>
    <row r="24" spans="1:15" ht="24.75" customHeight="1">
      <c r="A24" s="88"/>
      <c r="B24" s="82"/>
      <c r="C24" s="83"/>
      <c r="D24" s="83"/>
      <c r="E24" s="83"/>
      <c r="F24" s="83"/>
      <c r="G24" s="84"/>
      <c r="H24" s="85"/>
      <c r="I24" s="86"/>
      <c r="J24" s="83"/>
      <c r="K24" s="83"/>
      <c r="L24" s="83"/>
      <c r="M24" s="83"/>
      <c r="N24" s="84"/>
      <c r="O24" s="85"/>
    </row>
    <row r="25" spans="1:15" ht="24.75" customHeight="1">
      <c r="A25" s="87"/>
      <c r="B25" s="82"/>
      <c r="C25" s="83"/>
      <c r="D25" s="83"/>
      <c r="E25" s="83"/>
      <c r="F25" s="83"/>
      <c r="G25" s="84"/>
      <c r="H25" s="85"/>
      <c r="I25" s="86"/>
      <c r="J25" s="83"/>
      <c r="K25" s="83"/>
      <c r="L25" s="83"/>
      <c r="M25" s="83"/>
      <c r="N25" s="84"/>
      <c r="O25" s="85"/>
    </row>
    <row r="26" spans="1:15" ht="24.75" customHeight="1">
      <c r="A26" s="87"/>
      <c r="B26" s="82"/>
      <c r="C26" s="83"/>
      <c r="D26" s="83"/>
      <c r="E26" s="83"/>
      <c r="F26" s="83"/>
      <c r="G26" s="84"/>
      <c r="H26" s="85"/>
      <c r="I26" s="86"/>
      <c r="J26" s="83"/>
      <c r="K26" s="83"/>
      <c r="L26" s="83"/>
      <c r="M26" s="83"/>
      <c r="N26" s="84"/>
      <c r="O26" s="85"/>
    </row>
    <row r="27" spans="1:15" ht="24.75" customHeight="1" thickBot="1">
      <c r="A27" s="89"/>
      <c r="B27" s="90"/>
      <c r="C27" s="91"/>
      <c r="D27" s="91"/>
      <c r="E27" s="91"/>
      <c r="F27" s="91"/>
      <c r="G27" s="92"/>
      <c r="H27" s="93"/>
      <c r="I27" s="94"/>
      <c r="J27" s="91"/>
      <c r="K27" s="91"/>
      <c r="L27" s="91"/>
      <c r="M27" s="91"/>
      <c r="N27" s="92"/>
      <c r="O27" s="93"/>
    </row>
    <row r="28" spans="1:15" ht="24.75" customHeight="1" thickBot="1">
      <c r="A28" s="71" t="s">
        <v>2</v>
      </c>
      <c r="B28" s="95">
        <f>SUM(B10:B27)</f>
        <v>7830900</v>
      </c>
      <c r="C28" s="95">
        <f>SUM(C9:C27)</f>
        <v>400000</v>
      </c>
      <c r="D28" s="95"/>
      <c r="E28" s="95">
        <f>SUM(E8:E27)</f>
        <v>152717</v>
      </c>
      <c r="F28" s="72"/>
      <c r="G28" s="74"/>
      <c r="H28" s="74"/>
      <c r="I28" s="96">
        <f>SUM(I10:I27)</f>
        <v>7752591</v>
      </c>
      <c r="J28" s="95">
        <f>SUM(J9:J27)</f>
        <v>400000</v>
      </c>
      <c r="K28" s="73"/>
      <c r="L28" s="95">
        <f>SUM(L8:L27)</f>
        <v>147191</v>
      </c>
      <c r="M28" s="73"/>
      <c r="N28" s="73"/>
      <c r="O28" s="72"/>
    </row>
    <row r="29" spans="1:15" ht="24.75" customHeight="1" thickBot="1">
      <c r="A29" s="71" t="s">
        <v>31</v>
      </c>
      <c r="B29" s="229">
        <f>SUM(B28+C28+E28)</f>
        <v>8383617</v>
      </c>
      <c r="C29" s="230"/>
      <c r="D29" s="230"/>
      <c r="E29" s="230"/>
      <c r="F29" s="230"/>
      <c r="G29" s="230"/>
      <c r="H29" s="231"/>
      <c r="I29" s="229">
        <f>SUM(I28+J28+L28)</f>
        <v>8299782</v>
      </c>
      <c r="J29" s="230"/>
      <c r="K29" s="230"/>
      <c r="L29" s="230"/>
      <c r="M29" s="230"/>
      <c r="N29" s="230"/>
      <c r="O29" s="231"/>
    </row>
    <row r="31" spans="1:9" ht="15.75">
      <c r="A31" s="1"/>
      <c r="B31" s="2"/>
      <c r="C31" s="2"/>
      <c r="D31" s="2"/>
      <c r="E31" s="2"/>
      <c r="F31" s="2"/>
      <c r="G31" s="15"/>
      <c r="H31" s="15"/>
      <c r="I31" s="15"/>
    </row>
    <row r="32" spans="1:8" ht="15">
      <c r="A32" s="13"/>
      <c r="B32" s="2"/>
      <c r="C32" s="2"/>
      <c r="D32" s="2"/>
      <c r="E32" s="2"/>
      <c r="F32" s="2"/>
      <c r="G32" s="2"/>
      <c r="H32" s="2"/>
    </row>
    <row r="33" spans="1:15" ht="33.75" customHeight="1">
      <c r="A33" s="210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</row>
    <row r="34" spans="1:8" ht="15">
      <c r="A34" s="13"/>
      <c r="B34" s="2"/>
      <c r="C34" s="2"/>
      <c r="D34" s="2"/>
      <c r="E34" s="2"/>
      <c r="F34" s="2"/>
      <c r="G34" s="2"/>
      <c r="H34" s="2"/>
    </row>
  </sheetData>
  <sheetProtection/>
  <mergeCells count="21">
    <mergeCell ref="F6:F7"/>
    <mergeCell ref="K6:K7"/>
    <mergeCell ref="B29:H29"/>
    <mergeCell ref="A2:O2"/>
    <mergeCell ref="A3:O3"/>
    <mergeCell ref="I5:O5"/>
    <mergeCell ref="B5:H5"/>
    <mergeCell ref="E6:E7"/>
    <mergeCell ref="J6:J7"/>
    <mergeCell ref="G6:G7"/>
    <mergeCell ref="O6:O7"/>
    <mergeCell ref="I6:I7"/>
    <mergeCell ref="H6:H7"/>
    <mergeCell ref="A33:O33"/>
    <mergeCell ref="B6:B7"/>
    <mergeCell ref="L6:L7"/>
    <mergeCell ref="C6:C7"/>
    <mergeCell ref="D6:D7"/>
    <mergeCell ref="M6:M7"/>
    <mergeCell ref="I29:O29"/>
    <mergeCell ref="N6:N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2"/>
  <sheetViews>
    <sheetView tabSelected="1" zoomScale="90" zoomScaleNormal="90" zoomScalePageLayoutView="0" workbookViewId="0" topLeftCell="A10">
      <selection activeCell="I10" sqref="I10"/>
    </sheetView>
  </sheetViews>
  <sheetFormatPr defaultColWidth="9.140625" defaultRowHeight="12.75"/>
  <cols>
    <col min="1" max="1" width="13.7109375" style="49" customWidth="1"/>
    <col min="2" max="2" width="13.7109375" style="50" customWidth="1"/>
    <col min="3" max="3" width="14.28125" style="19" customWidth="1"/>
    <col min="4" max="4" width="13.7109375" style="23" customWidth="1"/>
    <col min="5" max="14" width="13.7109375" style="19" customWidth="1"/>
    <col min="15" max="15" width="16.7109375" style="19" hidden="1" customWidth="1"/>
    <col min="16" max="16" width="16.421875" style="19" hidden="1" customWidth="1"/>
    <col min="17" max="17" width="10.421875" style="19" customWidth="1"/>
    <col min="18" max="18" width="14.7109375" style="19" hidden="1" customWidth="1"/>
    <col min="19" max="16384" width="9.140625" style="19" customWidth="1"/>
  </cols>
  <sheetData>
    <row r="1" spans="1:17" ht="24.75" customHeight="1">
      <c r="A1" s="240" t="s">
        <v>114</v>
      </c>
      <c r="B1" s="241"/>
      <c r="C1" s="241"/>
      <c r="D1" s="241"/>
      <c r="E1" s="241"/>
      <c r="F1" s="241"/>
      <c r="G1" s="241"/>
      <c r="H1" s="241"/>
      <c r="I1" s="241" t="s">
        <v>22</v>
      </c>
      <c r="J1" s="241"/>
      <c r="K1" s="241"/>
      <c r="L1" s="241"/>
      <c r="M1" s="18"/>
      <c r="O1" s="17"/>
      <c r="P1" s="17"/>
      <c r="Q1" s="17"/>
    </row>
    <row r="2" spans="1:17" ht="20.25" customHeight="1">
      <c r="A2" s="17"/>
      <c r="B2" s="17"/>
      <c r="C2" s="17"/>
      <c r="D2" s="17"/>
      <c r="E2" s="17"/>
      <c r="F2" s="17"/>
      <c r="G2" s="17"/>
      <c r="H2" s="184"/>
      <c r="I2" s="17"/>
      <c r="J2" s="17"/>
      <c r="K2" s="17"/>
      <c r="M2" s="17"/>
      <c r="N2" s="17"/>
      <c r="O2" s="17"/>
      <c r="P2" s="17"/>
      <c r="Q2" s="17"/>
    </row>
    <row r="3" spans="1:6" ht="18" customHeight="1">
      <c r="A3" s="20" t="s">
        <v>8</v>
      </c>
      <c r="B3" s="21"/>
      <c r="C3" s="242" t="s">
        <v>34</v>
      </c>
      <c r="D3" s="243"/>
      <c r="E3" s="243"/>
      <c r="F3" s="244"/>
    </row>
    <row r="4" spans="1:2" ht="15" customHeight="1">
      <c r="A4" s="22" t="s">
        <v>9</v>
      </c>
      <c r="B4" s="19"/>
    </row>
    <row r="5" spans="1:12" ht="16.5" customHeight="1">
      <c r="A5" s="16"/>
      <c r="B5" s="19"/>
      <c r="L5" s="38"/>
    </row>
    <row r="6" spans="1:12" ht="38.25" customHeight="1" thickBot="1">
      <c r="A6" s="24" t="s">
        <v>10</v>
      </c>
      <c r="B6" s="25"/>
      <c r="C6" s="26"/>
      <c r="D6" s="132" t="s">
        <v>115</v>
      </c>
      <c r="E6" s="132"/>
      <c r="F6" s="132" t="s">
        <v>112</v>
      </c>
      <c r="L6" s="38"/>
    </row>
    <row r="7" spans="1:12" ht="15.75" thickTop="1">
      <c r="A7" s="27"/>
      <c r="B7" s="28"/>
      <c r="C7" s="29"/>
      <c r="D7" s="17"/>
      <c r="E7" s="17"/>
      <c r="F7" s="17"/>
      <c r="H7" s="185"/>
      <c r="L7" s="136"/>
    </row>
    <row r="8" spans="1:12" ht="23.25" customHeight="1">
      <c r="A8" s="237" t="s">
        <v>4</v>
      </c>
      <c r="B8" s="237"/>
      <c r="C8" s="237"/>
      <c r="D8" s="133">
        <v>7218943</v>
      </c>
      <c r="E8" s="133"/>
      <c r="F8" s="133">
        <v>7218943</v>
      </c>
      <c r="H8" s="185"/>
      <c r="L8" s="136"/>
    </row>
    <row r="9" spans="1:12" ht="46.5" customHeight="1">
      <c r="A9" s="238" t="s">
        <v>25</v>
      </c>
      <c r="B9" s="238"/>
      <c r="C9" s="238"/>
      <c r="D9" s="133">
        <v>854978.66</v>
      </c>
      <c r="E9" s="133"/>
      <c r="F9" s="133">
        <v>754849.62</v>
      </c>
      <c r="H9" s="185"/>
      <c r="L9" s="136"/>
    </row>
    <row r="10" spans="1:12" ht="15">
      <c r="A10" s="237" t="s">
        <v>6</v>
      </c>
      <c r="B10" s="237"/>
      <c r="C10" s="237"/>
      <c r="D10" s="133"/>
      <c r="E10" s="133"/>
      <c r="F10" s="133"/>
      <c r="H10" s="185"/>
      <c r="L10" s="136"/>
    </row>
    <row r="11" spans="1:12" ht="15">
      <c r="A11" s="237" t="s">
        <v>7</v>
      </c>
      <c r="B11" s="237"/>
      <c r="C11" s="237"/>
      <c r="D11" s="133">
        <v>191489</v>
      </c>
      <c r="E11" s="133"/>
      <c r="F11" s="133">
        <v>253865.61</v>
      </c>
      <c r="L11" s="38"/>
    </row>
    <row r="12" spans="1:18" ht="15">
      <c r="A12" s="237" t="s">
        <v>11</v>
      </c>
      <c r="B12" s="237"/>
      <c r="C12" s="237"/>
      <c r="D12" s="19">
        <v>0</v>
      </c>
      <c r="F12" s="19">
        <v>1000</v>
      </c>
      <c r="L12" s="38"/>
      <c r="R12" s="168"/>
    </row>
    <row r="13" spans="1:7" ht="43.5" customHeight="1">
      <c r="A13" s="238" t="s">
        <v>23</v>
      </c>
      <c r="B13" s="238"/>
      <c r="C13" s="238"/>
      <c r="D13" s="133">
        <v>0</v>
      </c>
      <c r="E13" s="133"/>
      <c r="F13" s="133">
        <v>0</v>
      </c>
      <c r="G13" s="19" t="s">
        <v>106</v>
      </c>
    </row>
    <row r="14" spans="1:4" ht="15">
      <c r="A14" s="237" t="s">
        <v>24</v>
      </c>
      <c r="B14" s="237"/>
      <c r="C14" s="237"/>
      <c r="D14" s="19"/>
    </row>
    <row r="15" spans="1:6" ht="30">
      <c r="A15" s="30" t="s">
        <v>111</v>
      </c>
      <c r="B15" s="31"/>
      <c r="C15" s="32"/>
      <c r="D15" s="134">
        <v>961.41</v>
      </c>
      <c r="E15" s="134"/>
      <c r="F15" s="134">
        <v>961.41</v>
      </c>
    </row>
    <row r="16" spans="1:18" ht="15.75" thickBot="1">
      <c r="A16" s="33" t="s">
        <v>12</v>
      </c>
      <c r="B16" s="34"/>
      <c r="C16" s="35"/>
      <c r="D16" s="135">
        <f>SUM(D8:D15)</f>
        <v>8266372.07</v>
      </c>
      <c r="E16" s="135"/>
      <c r="F16" s="135">
        <f>SUM(F8:F15)</f>
        <v>8229619.640000001</v>
      </c>
      <c r="R16" s="204"/>
    </row>
    <row r="17" spans="1:5" ht="15.75" thickTop="1">
      <c r="A17" s="51" t="s">
        <v>13</v>
      </c>
      <c r="B17" s="36"/>
      <c r="D17" s="37"/>
      <c r="E17" s="38"/>
    </row>
    <row r="18" spans="1:12" ht="15">
      <c r="A18" s="52" t="s">
        <v>14</v>
      </c>
      <c r="B18" s="39"/>
      <c r="C18" s="39"/>
      <c r="D18" s="39"/>
      <c r="E18" s="40"/>
      <c r="F18" s="39"/>
      <c r="G18" s="39"/>
      <c r="H18" s="39"/>
      <c r="I18" s="39"/>
      <c r="J18" s="39"/>
      <c r="K18" s="39"/>
      <c r="L18" s="39"/>
    </row>
    <row r="19" spans="1:5" ht="15">
      <c r="A19" s="53" t="s">
        <v>15</v>
      </c>
      <c r="B19" s="16"/>
      <c r="D19" s="38"/>
      <c r="E19" s="41"/>
    </row>
    <row r="20" spans="1:21" ht="15">
      <c r="A20" s="42"/>
      <c r="B20" s="42"/>
      <c r="C20" s="42"/>
      <c r="D20" s="43"/>
      <c r="E20" s="42"/>
      <c r="F20" s="42"/>
      <c r="G20" s="42"/>
      <c r="H20" s="42"/>
      <c r="I20" s="42"/>
      <c r="J20" s="42"/>
      <c r="K20" s="42"/>
      <c r="L20" s="42"/>
      <c r="M20" s="42"/>
      <c r="N20" s="44" t="s">
        <v>1</v>
      </c>
      <c r="S20" s="19">
        <f>C144+C150+C179</f>
        <v>201500</v>
      </c>
      <c r="T20" s="19">
        <f>G144+G150+G179</f>
        <v>0</v>
      </c>
      <c r="U20" s="19">
        <v>5</v>
      </c>
    </row>
    <row r="21" spans="1:14" ht="8.25" customHeight="1" thickBot="1">
      <c r="A21" s="44"/>
      <c r="B21" s="44"/>
      <c r="C21" s="44"/>
      <c r="D21" s="105"/>
      <c r="E21" s="105"/>
      <c r="F21" s="105"/>
      <c r="G21" s="105"/>
      <c r="H21" s="186"/>
      <c r="I21" s="186"/>
      <c r="J21" s="186"/>
      <c r="K21" s="105"/>
      <c r="L21" s="186"/>
      <c r="M21" s="105"/>
      <c r="N21" s="105"/>
    </row>
    <row r="22" spans="1:17" ht="9.75" customHeight="1" thickBot="1">
      <c r="A22" s="106"/>
      <c r="B22" s="107"/>
      <c r="C22" s="106"/>
      <c r="D22" s="107"/>
      <c r="E22" s="107"/>
      <c r="F22" s="107"/>
      <c r="G22" s="108"/>
      <c r="H22" s="73"/>
      <c r="I22" s="73"/>
      <c r="J22" s="73"/>
      <c r="K22" s="107"/>
      <c r="L22" s="73"/>
      <c r="M22" s="107"/>
      <c r="N22" s="107"/>
      <c r="O22" s="45"/>
      <c r="P22" s="45"/>
      <c r="Q22" s="120"/>
    </row>
    <row r="23" spans="1:17" s="23" customFormat="1" ht="45.75" thickBot="1">
      <c r="A23" s="104" t="s">
        <v>33</v>
      </c>
      <c r="B23" s="104" t="s">
        <v>33</v>
      </c>
      <c r="C23" s="149" t="s">
        <v>116</v>
      </c>
      <c r="D23" s="149" t="s">
        <v>110</v>
      </c>
      <c r="E23" s="149" t="s">
        <v>108</v>
      </c>
      <c r="F23" s="149" t="s">
        <v>109</v>
      </c>
      <c r="G23" s="149"/>
      <c r="H23" s="149" t="s">
        <v>4</v>
      </c>
      <c r="I23" s="149" t="s">
        <v>108</v>
      </c>
      <c r="J23" s="149" t="s">
        <v>109</v>
      </c>
      <c r="K23" s="149" t="s">
        <v>113</v>
      </c>
      <c r="L23" s="149" t="s">
        <v>110</v>
      </c>
      <c r="M23" s="149" t="s">
        <v>108</v>
      </c>
      <c r="N23" s="149" t="s">
        <v>109</v>
      </c>
      <c r="O23" s="46" t="s">
        <v>16</v>
      </c>
      <c r="P23" s="46" t="s">
        <v>17</v>
      </c>
      <c r="Q23" s="121"/>
    </row>
    <row r="24" spans="1:18" ht="14.25" customHeight="1">
      <c r="A24" s="150">
        <v>31</v>
      </c>
      <c r="B24" s="151"/>
      <c r="C24" s="199">
        <f>C25+C28+C35</f>
        <v>6641427.5600000005</v>
      </c>
      <c r="D24" s="199">
        <f>D25+D28+D35</f>
        <v>6641427.5600000005</v>
      </c>
      <c r="E24" s="200">
        <f>E25+E28+E35</f>
        <v>0</v>
      </c>
      <c r="F24" s="201">
        <f>F25+F28+F35</f>
        <v>0</v>
      </c>
      <c r="G24" s="199">
        <f aca="true" t="shared" si="0" ref="G24:N24">G25+G28+G35</f>
        <v>0</v>
      </c>
      <c r="H24" s="199">
        <f t="shared" si="0"/>
        <v>0</v>
      </c>
      <c r="I24" s="200">
        <f t="shared" si="0"/>
        <v>0</v>
      </c>
      <c r="J24" s="201">
        <f t="shared" si="0"/>
        <v>0</v>
      </c>
      <c r="K24" s="199">
        <f t="shared" si="0"/>
        <v>6712167.53</v>
      </c>
      <c r="L24" s="199">
        <f t="shared" si="0"/>
        <v>6712167.53</v>
      </c>
      <c r="M24" s="200">
        <f t="shared" si="0"/>
        <v>0</v>
      </c>
      <c r="N24" s="201">
        <f t="shared" si="0"/>
        <v>0</v>
      </c>
      <c r="O24" s="47">
        <f>SUM(O25:O42)</f>
        <v>0</v>
      </c>
      <c r="P24" s="47">
        <f>SUM(P25:P42)</f>
        <v>0</v>
      </c>
      <c r="Q24" s="120"/>
      <c r="R24" s="204"/>
    </row>
    <row r="25" spans="1:17" ht="14.25" customHeight="1">
      <c r="A25" s="152">
        <v>311</v>
      </c>
      <c r="B25" s="112"/>
      <c r="C25" s="187">
        <f aca="true" t="shared" si="1" ref="C25:N26">C26</f>
        <v>5119198</v>
      </c>
      <c r="D25" s="187">
        <f t="shared" si="1"/>
        <v>5119198</v>
      </c>
      <c r="E25" s="144">
        <f t="shared" si="1"/>
        <v>0</v>
      </c>
      <c r="F25" s="153">
        <f t="shared" si="1"/>
        <v>0</v>
      </c>
      <c r="G25" s="187"/>
      <c r="H25" s="187"/>
      <c r="I25" s="144"/>
      <c r="J25" s="153"/>
      <c r="K25" s="187">
        <f t="shared" si="1"/>
        <v>5227176.08</v>
      </c>
      <c r="L25" s="187">
        <f t="shared" si="1"/>
        <v>5227176.08</v>
      </c>
      <c r="M25" s="144">
        <f t="shared" si="1"/>
        <v>0</v>
      </c>
      <c r="N25" s="153">
        <f t="shared" si="1"/>
        <v>0</v>
      </c>
      <c r="O25" s="148">
        <f>O26</f>
        <v>0</v>
      </c>
      <c r="P25" s="117">
        <f>P26</f>
        <v>0</v>
      </c>
      <c r="Q25" s="120"/>
    </row>
    <row r="26" spans="1:17" ht="14.25" customHeight="1">
      <c r="A26" s="154">
        <v>3111</v>
      </c>
      <c r="B26" s="109"/>
      <c r="C26" s="188">
        <f>C27</f>
        <v>5119198</v>
      </c>
      <c r="D26" s="188">
        <f>D27</f>
        <v>5119198</v>
      </c>
      <c r="E26" s="97">
        <f t="shared" si="1"/>
        <v>0</v>
      </c>
      <c r="F26" s="131">
        <f t="shared" si="1"/>
        <v>0</v>
      </c>
      <c r="G26" s="188"/>
      <c r="H26" s="188"/>
      <c r="I26" s="97"/>
      <c r="J26" s="131"/>
      <c r="K26" s="188">
        <f>K27</f>
        <v>5227176.08</v>
      </c>
      <c r="L26" s="188">
        <f>L27</f>
        <v>5227176.08</v>
      </c>
      <c r="M26" s="97">
        <f t="shared" si="1"/>
        <v>0</v>
      </c>
      <c r="N26" s="131">
        <f t="shared" si="1"/>
        <v>0</v>
      </c>
      <c r="Q26" s="120"/>
    </row>
    <row r="27" spans="1:17" ht="14.25" customHeight="1">
      <c r="A27" s="154"/>
      <c r="B27" s="123">
        <v>31111</v>
      </c>
      <c r="C27" s="189">
        <v>5119198</v>
      </c>
      <c r="D27" s="189">
        <v>5119198</v>
      </c>
      <c r="E27" s="98"/>
      <c r="F27" s="115"/>
      <c r="G27" s="189"/>
      <c r="H27" s="189"/>
      <c r="I27" s="98"/>
      <c r="J27" s="115"/>
      <c r="K27" s="189">
        <v>5227176.08</v>
      </c>
      <c r="L27" s="189">
        <v>5227176.08</v>
      </c>
      <c r="M27" s="98"/>
      <c r="N27" s="115"/>
      <c r="Q27" s="120"/>
    </row>
    <row r="28" spans="1:17" ht="14.25" customHeight="1">
      <c r="A28" s="152">
        <v>312</v>
      </c>
      <c r="B28" s="128"/>
      <c r="C28" s="187">
        <f aca="true" t="shared" si="2" ref="C28:N28">C29</f>
        <v>240650</v>
      </c>
      <c r="D28" s="187">
        <f t="shared" si="2"/>
        <v>240650</v>
      </c>
      <c r="E28" s="144">
        <f t="shared" si="2"/>
        <v>0</v>
      </c>
      <c r="F28" s="153">
        <f t="shared" si="2"/>
        <v>0</v>
      </c>
      <c r="G28" s="187"/>
      <c r="H28" s="187"/>
      <c r="I28" s="144"/>
      <c r="J28" s="153"/>
      <c r="K28" s="187">
        <f t="shared" si="2"/>
        <v>232250</v>
      </c>
      <c r="L28" s="187">
        <f t="shared" si="2"/>
        <v>232250</v>
      </c>
      <c r="M28" s="144">
        <f t="shared" si="2"/>
        <v>0</v>
      </c>
      <c r="N28" s="153">
        <f t="shared" si="2"/>
        <v>0</v>
      </c>
      <c r="O28" s="19">
        <v>0</v>
      </c>
      <c r="P28" s="19">
        <v>0</v>
      </c>
      <c r="Q28" s="120"/>
    </row>
    <row r="29" spans="1:17" ht="14.25" customHeight="1">
      <c r="A29" s="154">
        <v>3121</v>
      </c>
      <c r="B29" s="110"/>
      <c r="C29" s="188">
        <f>SUM(C30:C34)</f>
        <v>240650</v>
      </c>
      <c r="D29" s="188">
        <f>SUM(D30:D34)</f>
        <v>240650</v>
      </c>
      <c r="E29" s="97">
        <f>SUM(E30:E34)</f>
        <v>0</v>
      </c>
      <c r="F29" s="131">
        <f>SUM(F30:F34)</f>
        <v>0</v>
      </c>
      <c r="G29" s="188"/>
      <c r="H29" s="188"/>
      <c r="I29" s="97"/>
      <c r="J29" s="131"/>
      <c r="K29" s="188">
        <f>SUM(K30:K34)</f>
        <v>232250</v>
      </c>
      <c r="L29" s="188">
        <f>SUM(L30:L34)</f>
        <v>232250</v>
      </c>
      <c r="M29" s="97">
        <f>SUM(M30:M34)</f>
        <v>0</v>
      </c>
      <c r="N29" s="131">
        <f>SUM(N30:N34)</f>
        <v>0</v>
      </c>
      <c r="Q29" s="120"/>
    </row>
    <row r="30" spans="1:17" ht="14.25" customHeight="1">
      <c r="A30" s="154"/>
      <c r="B30" s="123" t="s">
        <v>35</v>
      </c>
      <c r="C30" s="189">
        <v>23000</v>
      </c>
      <c r="D30" s="189">
        <v>23000</v>
      </c>
      <c r="E30" s="98"/>
      <c r="F30" s="115"/>
      <c r="G30" s="189"/>
      <c r="H30" s="189"/>
      <c r="I30" s="98"/>
      <c r="J30" s="115"/>
      <c r="K30" s="189">
        <v>19000</v>
      </c>
      <c r="L30" s="189">
        <v>19000</v>
      </c>
      <c r="M30" s="98"/>
      <c r="N30" s="115"/>
      <c r="Q30" s="120"/>
    </row>
    <row r="31" spans="1:17" ht="14.25" customHeight="1">
      <c r="A31" s="154"/>
      <c r="B31" s="123">
        <v>31214</v>
      </c>
      <c r="C31" s="189">
        <v>11900</v>
      </c>
      <c r="D31" s="189">
        <v>11900</v>
      </c>
      <c r="E31" s="98"/>
      <c r="F31" s="115"/>
      <c r="G31" s="189"/>
      <c r="H31" s="189"/>
      <c r="I31" s="98"/>
      <c r="J31" s="115"/>
      <c r="K31" s="189">
        <v>10900</v>
      </c>
      <c r="L31" s="189">
        <v>10900</v>
      </c>
      <c r="M31" s="98"/>
      <c r="N31" s="115"/>
      <c r="Q31" s="120"/>
    </row>
    <row r="32" spans="1:17" ht="14.25" customHeight="1">
      <c r="A32" s="154"/>
      <c r="B32" s="123">
        <v>31215</v>
      </c>
      <c r="C32" s="189">
        <v>30000</v>
      </c>
      <c r="D32" s="189">
        <v>30000</v>
      </c>
      <c r="E32" s="98"/>
      <c r="F32" s="115"/>
      <c r="G32" s="189"/>
      <c r="H32" s="189"/>
      <c r="I32" s="98"/>
      <c r="J32" s="115"/>
      <c r="K32" s="189">
        <v>30000</v>
      </c>
      <c r="L32" s="189">
        <v>30000</v>
      </c>
      <c r="M32" s="98"/>
      <c r="N32" s="115"/>
      <c r="Q32" s="120"/>
    </row>
    <row r="33" spans="1:17" ht="14.25" customHeight="1">
      <c r="A33" s="154"/>
      <c r="B33" s="123">
        <v>31216</v>
      </c>
      <c r="C33" s="189">
        <v>63750</v>
      </c>
      <c r="D33" s="189">
        <v>63750</v>
      </c>
      <c r="E33" s="98"/>
      <c r="F33" s="115"/>
      <c r="G33" s="189"/>
      <c r="H33" s="189"/>
      <c r="I33" s="98"/>
      <c r="J33" s="115"/>
      <c r="K33" s="189">
        <v>63750</v>
      </c>
      <c r="L33" s="189">
        <v>63750</v>
      </c>
      <c r="M33" s="98"/>
      <c r="N33" s="115"/>
      <c r="Q33" s="120"/>
    </row>
    <row r="34" spans="1:17" ht="14.25" customHeight="1">
      <c r="A34" s="154"/>
      <c r="B34" s="123" t="s">
        <v>36</v>
      </c>
      <c r="C34" s="189">
        <v>112000</v>
      </c>
      <c r="D34" s="189">
        <v>112000</v>
      </c>
      <c r="E34" s="98"/>
      <c r="F34" s="115"/>
      <c r="G34" s="189"/>
      <c r="H34" s="189"/>
      <c r="I34" s="98"/>
      <c r="J34" s="115"/>
      <c r="K34" s="189">
        <v>108600</v>
      </c>
      <c r="L34" s="189">
        <v>108600</v>
      </c>
      <c r="M34" s="98"/>
      <c r="N34" s="115"/>
      <c r="Q34" s="120"/>
    </row>
    <row r="35" spans="1:17" ht="14.25" customHeight="1">
      <c r="A35" s="152">
        <v>313</v>
      </c>
      <c r="B35" s="112"/>
      <c r="C35" s="187">
        <f>C36+C38+C40</f>
        <v>1281579.56</v>
      </c>
      <c r="D35" s="187">
        <f>D36+D38+D40</f>
        <v>1281579.56</v>
      </c>
      <c r="E35" s="144">
        <f>E36+E38+E40</f>
        <v>0</v>
      </c>
      <c r="F35" s="153">
        <f>F36+F38+F40</f>
        <v>0</v>
      </c>
      <c r="G35" s="187"/>
      <c r="H35" s="187"/>
      <c r="I35" s="144"/>
      <c r="J35" s="153"/>
      <c r="K35" s="187">
        <f>K36+K38+K40</f>
        <v>1252741.4500000002</v>
      </c>
      <c r="L35" s="187">
        <f>L36+L38+L40</f>
        <v>1252741.4500000002</v>
      </c>
      <c r="M35" s="144">
        <f>M36+M38+M40</f>
        <v>0</v>
      </c>
      <c r="N35" s="153">
        <f>N36+N38+N40</f>
        <v>0</v>
      </c>
      <c r="O35" s="19">
        <v>0</v>
      </c>
      <c r="P35" s="19">
        <v>0</v>
      </c>
      <c r="Q35" s="120"/>
    </row>
    <row r="36" spans="1:17" ht="14.25" customHeight="1">
      <c r="A36" s="154">
        <v>3131</v>
      </c>
      <c r="B36" s="109"/>
      <c r="C36" s="188">
        <f aca="true" t="shared" si="3" ref="C36:N36">C37</f>
        <v>400500</v>
      </c>
      <c r="D36" s="188">
        <f t="shared" si="3"/>
        <v>400500</v>
      </c>
      <c r="E36" s="97">
        <f t="shared" si="3"/>
        <v>0</v>
      </c>
      <c r="F36" s="131">
        <f t="shared" si="3"/>
        <v>0</v>
      </c>
      <c r="G36" s="188"/>
      <c r="H36" s="188"/>
      <c r="I36" s="97"/>
      <c r="J36" s="131"/>
      <c r="K36" s="188">
        <f t="shared" si="3"/>
        <v>387044.46</v>
      </c>
      <c r="L36" s="188">
        <f t="shared" si="3"/>
        <v>387044.46</v>
      </c>
      <c r="M36" s="97">
        <f t="shared" si="3"/>
        <v>0</v>
      </c>
      <c r="N36" s="131">
        <f t="shared" si="3"/>
        <v>0</v>
      </c>
      <c r="Q36" s="120"/>
    </row>
    <row r="37" spans="1:17" ht="14.25" customHeight="1">
      <c r="A37" s="154"/>
      <c r="B37" s="123" t="s">
        <v>37</v>
      </c>
      <c r="C37" s="189">
        <v>400500</v>
      </c>
      <c r="D37" s="189">
        <v>400500</v>
      </c>
      <c r="E37" s="98"/>
      <c r="F37" s="115"/>
      <c r="G37" s="189"/>
      <c r="H37" s="189"/>
      <c r="I37" s="98"/>
      <c r="J37" s="115"/>
      <c r="K37" s="189">
        <v>387044.46</v>
      </c>
      <c r="L37" s="189">
        <v>387044.46</v>
      </c>
      <c r="M37" s="98"/>
      <c r="N37" s="115"/>
      <c r="Q37" s="120"/>
    </row>
    <row r="38" spans="1:17" ht="14.25" customHeight="1">
      <c r="A38" s="154">
        <v>3132</v>
      </c>
      <c r="B38" s="109"/>
      <c r="C38" s="188">
        <f aca="true" t="shared" si="4" ref="C38:N38">C39</f>
        <v>873276.94</v>
      </c>
      <c r="D38" s="188">
        <f t="shared" si="4"/>
        <v>873276.94</v>
      </c>
      <c r="E38" s="97">
        <f t="shared" si="4"/>
        <v>0</v>
      </c>
      <c r="F38" s="131">
        <f t="shared" si="4"/>
        <v>0</v>
      </c>
      <c r="G38" s="188"/>
      <c r="H38" s="188"/>
      <c r="I38" s="97"/>
      <c r="J38" s="131"/>
      <c r="K38" s="188">
        <f>K39</f>
        <v>857894.37</v>
      </c>
      <c r="L38" s="188">
        <f>L39</f>
        <v>857894.37</v>
      </c>
      <c r="M38" s="97">
        <f t="shared" si="4"/>
        <v>0</v>
      </c>
      <c r="N38" s="131">
        <f t="shared" si="4"/>
        <v>0</v>
      </c>
      <c r="Q38" s="120"/>
    </row>
    <row r="39" spans="1:17" ht="14.25" customHeight="1">
      <c r="A39" s="154"/>
      <c r="B39" s="123" t="s">
        <v>38</v>
      </c>
      <c r="C39" s="189">
        <v>873276.94</v>
      </c>
      <c r="D39" s="189">
        <v>873276.94</v>
      </c>
      <c r="E39" s="98"/>
      <c r="F39" s="115"/>
      <c r="G39" s="189"/>
      <c r="H39" s="189"/>
      <c r="I39" s="98"/>
      <c r="J39" s="115"/>
      <c r="K39" s="189">
        <v>857894.37</v>
      </c>
      <c r="L39" s="189">
        <v>857894.37</v>
      </c>
      <c r="M39" s="98"/>
      <c r="N39" s="115"/>
      <c r="Q39" s="120"/>
    </row>
    <row r="40" spans="1:17" ht="14.25" customHeight="1">
      <c r="A40" s="154">
        <v>3133</v>
      </c>
      <c r="B40" s="109"/>
      <c r="C40" s="188">
        <f aca="true" t="shared" si="5" ref="C40:M40">C41</f>
        <v>7802.62</v>
      </c>
      <c r="D40" s="188">
        <f t="shared" si="5"/>
        <v>7802.62</v>
      </c>
      <c r="E40" s="97">
        <f t="shared" si="5"/>
        <v>0</v>
      </c>
      <c r="F40" s="131">
        <f>F41</f>
        <v>0</v>
      </c>
      <c r="G40" s="188"/>
      <c r="H40" s="188"/>
      <c r="I40" s="97"/>
      <c r="J40" s="131"/>
      <c r="K40" s="188">
        <f t="shared" si="5"/>
        <v>7802.62</v>
      </c>
      <c r="L40" s="188">
        <f t="shared" si="5"/>
        <v>7802.62</v>
      </c>
      <c r="M40" s="97">
        <f t="shared" si="5"/>
        <v>0</v>
      </c>
      <c r="N40" s="131">
        <f>N41</f>
        <v>0</v>
      </c>
      <c r="Q40" s="120"/>
    </row>
    <row r="41" spans="1:17" ht="14.25" customHeight="1">
      <c r="A41" s="155"/>
      <c r="B41" s="123" t="s">
        <v>39</v>
      </c>
      <c r="C41" s="189">
        <v>7802.62</v>
      </c>
      <c r="D41" s="189">
        <v>7802.62</v>
      </c>
      <c r="E41" s="98"/>
      <c r="F41" s="115"/>
      <c r="G41" s="189"/>
      <c r="H41" s="189"/>
      <c r="I41" s="98"/>
      <c r="J41" s="115"/>
      <c r="K41" s="189">
        <v>7802.62</v>
      </c>
      <c r="L41" s="189">
        <v>7802.62</v>
      </c>
      <c r="M41" s="98"/>
      <c r="N41" s="115"/>
      <c r="Q41" s="120"/>
    </row>
    <row r="42" spans="1:17" ht="14.25" customHeight="1">
      <c r="A42" s="156">
        <v>32</v>
      </c>
      <c r="B42" s="111"/>
      <c r="C42" s="187">
        <f>C43+C54+C80+C112</f>
        <v>1127924.4100000001</v>
      </c>
      <c r="D42" s="144">
        <f>D43+D54+D80+D112</f>
        <v>556515</v>
      </c>
      <c r="E42" s="144">
        <f>E43+E54+E80+E112</f>
        <v>522716</v>
      </c>
      <c r="F42" s="153">
        <f>F43+F54+F80+F112</f>
        <v>48693</v>
      </c>
      <c r="G42" s="187"/>
      <c r="H42" s="144"/>
      <c r="I42" s="144"/>
      <c r="J42" s="153"/>
      <c r="K42" s="187">
        <f>K43+K54+K80+K112</f>
        <v>983861</v>
      </c>
      <c r="L42" s="144">
        <f>L43+L54+L80+L112</f>
        <v>488423.31</v>
      </c>
      <c r="M42" s="144">
        <f>M43+M54+M80+M112</f>
        <v>494326.9</v>
      </c>
      <c r="N42" s="153">
        <f>N43+N54+N80+N112</f>
        <v>1111.1</v>
      </c>
      <c r="O42" s="19">
        <v>0</v>
      </c>
      <c r="P42" s="19">
        <v>0</v>
      </c>
      <c r="Q42" s="120"/>
    </row>
    <row r="43" spans="1:17" ht="14.25" customHeight="1">
      <c r="A43" s="152">
        <v>321</v>
      </c>
      <c r="B43" s="112"/>
      <c r="C43" s="187">
        <f>C44+C48+C51</f>
        <v>199700</v>
      </c>
      <c r="D43" s="144">
        <f>D44+D48+D51</f>
        <v>181580</v>
      </c>
      <c r="E43" s="144">
        <f>E44+E48+E51</f>
        <v>6000</v>
      </c>
      <c r="F43" s="153">
        <f>F44+F48+F51</f>
        <v>12120</v>
      </c>
      <c r="G43" s="187"/>
      <c r="H43" s="144"/>
      <c r="I43" s="144"/>
      <c r="J43" s="153"/>
      <c r="K43" s="187">
        <f>K44+K48+K51</f>
        <v>162850</v>
      </c>
      <c r="L43" s="144">
        <f>L44+L48+L51</f>
        <v>159915</v>
      </c>
      <c r="M43" s="144">
        <f>M44+M48+M51</f>
        <v>2000</v>
      </c>
      <c r="N43" s="153">
        <f>N44+N48+N51</f>
        <v>935</v>
      </c>
      <c r="O43" s="47">
        <f>SUM(O54:O182)</f>
        <v>0</v>
      </c>
      <c r="P43" s="47">
        <f>SUM(P54:P182)</f>
        <v>0</v>
      </c>
      <c r="Q43" s="120"/>
    </row>
    <row r="44" spans="1:17" ht="14.25" customHeight="1">
      <c r="A44" s="154">
        <v>3211</v>
      </c>
      <c r="B44" s="109"/>
      <c r="C44" s="188">
        <f>SUM(C45:C47)</f>
        <v>10000</v>
      </c>
      <c r="D44" s="97">
        <f>SUM(D45:D47)</f>
        <v>8080</v>
      </c>
      <c r="E44" s="97">
        <f>SUM(E45:E47)</f>
        <v>0</v>
      </c>
      <c r="F44" s="131">
        <f>SUM(F45:F47)</f>
        <v>1920</v>
      </c>
      <c r="G44" s="188"/>
      <c r="H44" s="97"/>
      <c r="I44" s="97"/>
      <c r="J44" s="131"/>
      <c r="K44" s="188">
        <f>SUM(K45:K47)</f>
        <v>4495</v>
      </c>
      <c r="L44" s="97">
        <f>SUM(L45:L47)</f>
        <v>3560</v>
      </c>
      <c r="M44" s="97">
        <f>SUM(M45:M47)</f>
        <v>0</v>
      </c>
      <c r="N44" s="131">
        <f>SUM(N45:N47)</f>
        <v>935</v>
      </c>
      <c r="O44" s="47"/>
      <c r="P44" s="47"/>
      <c r="Q44" s="120"/>
    </row>
    <row r="45" spans="1:17" ht="14.25" customHeight="1">
      <c r="A45" s="154"/>
      <c r="B45" s="123" t="s">
        <v>40</v>
      </c>
      <c r="C45" s="189">
        <v>8000</v>
      </c>
      <c r="D45" s="98">
        <v>6080</v>
      </c>
      <c r="E45" s="98"/>
      <c r="F45" s="115">
        <v>1920</v>
      </c>
      <c r="G45" s="189"/>
      <c r="H45" s="98"/>
      <c r="I45" s="98"/>
      <c r="J45" s="115"/>
      <c r="K45" s="189">
        <v>4495</v>
      </c>
      <c r="L45" s="98">
        <v>3560</v>
      </c>
      <c r="M45" s="98"/>
      <c r="N45" s="115">
        <v>935</v>
      </c>
      <c r="O45" s="47"/>
      <c r="P45" s="47"/>
      <c r="Q45" s="120"/>
    </row>
    <row r="46" spans="1:17" ht="14.25" customHeight="1">
      <c r="A46" s="154"/>
      <c r="B46" s="123">
        <v>32113</v>
      </c>
      <c r="C46" s="189">
        <v>1000</v>
      </c>
      <c r="D46" s="98">
        <v>1000</v>
      </c>
      <c r="E46" s="98"/>
      <c r="F46" s="115"/>
      <c r="G46" s="189"/>
      <c r="H46" s="98"/>
      <c r="I46" s="98"/>
      <c r="J46" s="115"/>
      <c r="K46" s="189"/>
      <c r="L46" s="98"/>
      <c r="M46" s="98"/>
      <c r="N46" s="115"/>
      <c r="O46" s="47"/>
      <c r="P46" s="47"/>
      <c r="Q46" s="120"/>
    </row>
    <row r="47" spans="1:17" ht="14.25" customHeight="1">
      <c r="A47" s="154"/>
      <c r="B47" s="123">
        <v>32115</v>
      </c>
      <c r="C47" s="189">
        <v>1000</v>
      </c>
      <c r="D47" s="98">
        <v>1000</v>
      </c>
      <c r="E47" s="98"/>
      <c r="F47" s="115"/>
      <c r="G47" s="189"/>
      <c r="H47" s="98"/>
      <c r="I47" s="98"/>
      <c r="J47" s="115"/>
      <c r="K47" s="189"/>
      <c r="L47" s="98"/>
      <c r="M47" s="98"/>
      <c r="N47" s="115"/>
      <c r="O47" s="47"/>
      <c r="P47" s="47"/>
      <c r="Q47" s="120"/>
    </row>
    <row r="48" spans="1:17" ht="14.25" customHeight="1">
      <c r="A48" s="154">
        <v>3212</v>
      </c>
      <c r="B48" s="109"/>
      <c r="C48" s="188">
        <f>SUM(C49:C50)</f>
        <v>173200</v>
      </c>
      <c r="D48" s="97">
        <f>SUM(D49:D50)</f>
        <v>163000</v>
      </c>
      <c r="E48" s="97">
        <f>SUM(E49:E50)</f>
        <v>0</v>
      </c>
      <c r="F48" s="131">
        <f>SUM(F49:F50)</f>
        <v>10200</v>
      </c>
      <c r="G48" s="188"/>
      <c r="H48" s="97"/>
      <c r="I48" s="97"/>
      <c r="J48" s="131"/>
      <c r="K48" s="188">
        <f>SUM(K49:K50)</f>
        <v>155700</v>
      </c>
      <c r="L48" s="97">
        <f>SUM(L49:L50)</f>
        <v>155700</v>
      </c>
      <c r="M48" s="97">
        <f>SUM(M49:M50)</f>
        <v>0</v>
      </c>
      <c r="N48" s="131">
        <f>SUM(N49:N50)</f>
        <v>0</v>
      </c>
      <c r="O48" s="47"/>
      <c r="P48" s="47"/>
      <c r="Q48" s="120"/>
    </row>
    <row r="49" spans="1:17" ht="14.25" customHeight="1">
      <c r="A49" s="154"/>
      <c r="B49" s="123" t="s">
        <v>41</v>
      </c>
      <c r="C49" s="189">
        <v>163000</v>
      </c>
      <c r="D49" s="98">
        <v>163000</v>
      </c>
      <c r="E49" s="98"/>
      <c r="F49" s="115"/>
      <c r="G49" s="189"/>
      <c r="H49" s="98"/>
      <c r="I49" s="98"/>
      <c r="J49" s="115"/>
      <c r="K49" s="189">
        <v>155700</v>
      </c>
      <c r="L49" s="98">
        <v>155700</v>
      </c>
      <c r="M49" s="98"/>
      <c r="N49" s="115"/>
      <c r="O49" s="47"/>
      <c r="P49" s="47"/>
      <c r="Q49" s="120"/>
    </row>
    <row r="50" spans="1:17" ht="14.25" customHeight="1">
      <c r="A50" s="154"/>
      <c r="B50" s="123" t="s">
        <v>42</v>
      </c>
      <c r="C50" s="174">
        <v>10200</v>
      </c>
      <c r="D50" s="176">
        <v>0</v>
      </c>
      <c r="E50" s="176"/>
      <c r="F50" s="190">
        <v>10200</v>
      </c>
      <c r="G50" s="174"/>
      <c r="H50" s="176"/>
      <c r="I50" s="176"/>
      <c r="J50" s="190"/>
      <c r="K50" s="174"/>
      <c r="L50" s="176">
        <v>0</v>
      </c>
      <c r="M50" s="176"/>
      <c r="N50" s="190"/>
      <c r="O50" s="47"/>
      <c r="P50" s="47"/>
      <c r="Q50" s="120"/>
    </row>
    <row r="51" spans="1:17" ht="14.25" customHeight="1">
      <c r="A51" s="154">
        <v>3213</v>
      </c>
      <c r="B51" s="109"/>
      <c r="C51" s="188">
        <f>SUM(C52:C53)</f>
        <v>16500</v>
      </c>
      <c r="D51" s="97">
        <f>SUM(D52:D53)</f>
        <v>10500</v>
      </c>
      <c r="E51" s="97">
        <f>SUM(E52:E53)</f>
        <v>6000</v>
      </c>
      <c r="F51" s="131">
        <f>SUM(F52:F53)</f>
        <v>0</v>
      </c>
      <c r="G51" s="188"/>
      <c r="H51" s="97"/>
      <c r="I51" s="97"/>
      <c r="J51" s="131"/>
      <c r="K51" s="188">
        <f>SUM(K52:K53)</f>
        <v>2655</v>
      </c>
      <c r="L51" s="97">
        <f>SUM(L52:L53)</f>
        <v>655</v>
      </c>
      <c r="M51" s="97">
        <f>SUM(M52:M53)</f>
        <v>2000</v>
      </c>
      <c r="N51" s="131">
        <f>SUM(N52:N53)</f>
        <v>0</v>
      </c>
      <c r="O51" s="47"/>
      <c r="P51" s="47"/>
      <c r="Q51" s="120"/>
    </row>
    <row r="52" spans="1:17" ht="14.25" customHeight="1">
      <c r="A52" s="154"/>
      <c r="B52" s="123" t="s">
        <v>43</v>
      </c>
      <c r="C52" s="189">
        <v>6000</v>
      </c>
      <c r="D52" s="98"/>
      <c r="E52" s="98">
        <v>6000</v>
      </c>
      <c r="F52" s="115"/>
      <c r="G52" s="189"/>
      <c r="H52" s="98"/>
      <c r="I52" s="98"/>
      <c r="J52" s="115"/>
      <c r="K52" s="189">
        <v>2000</v>
      </c>
      <c r="L52" s="98"/>
      <c r="M52" s="98">
        <v>2000</v>
      </c>
      <c r="N52" s="115"/>
      <c r="O52" s="47"/>
      <c r="P52" s="47"/>
      <c r="Q52" s="120"/>
    </row>
    <row r="53" spans="1:17" ht="14.25" customHeight="1">
      <c r="A53" s="154"/>
      <c r="B53" s="123" t="s">
        <v>44</v>
      </c>
      <c r="C53" s="189">
        <v>10500</v>
      </c>
      <c r="D53" s="98">
        <v>10500</v>
      </c>
      <c r="E53" s="98"/>
      <c r="F53" s="115"/>
      <c r="G53" s="189"/>
      <c r="H53" s="98"/>
      <c r="I53" s="98"/>
      <c r="J53" s="115"/>
      <c r="K53" s="189">
        <v>655</v>
      </c>
      <c r="L53" s="98">
        <v>655</v>
      </c>
      <c r="M53" s="98"/>
      <c r="N53" s="115"/>
      <c r="O53" s="47"/>
      <c r="P53" s="47"/>
      <c r="Q53" s="120"/>
    </row>
    <row r="54" spans="1:17" ht="14.25" customHeight="1">
      <c r="A54" s="152">
        <v>322</v>
      </c>
      <c r="B54" s="112"/>
      <c r="C54" s="187">
        <f>C55+C60+C66+C70+C75+C78</f>
        <v>507684.41000000003</v>
      </c>
      <c r="D54" s="144">
        <f>D55+D60+D66+D70+D75+D78</f>
        <v>238800</v>
      </c>
      <c r="E54" s="144">
        <f>E55+E60+E66+E70+E75+E78</f>
        <v>263184</v>
      </c>
      <c r="F54" s="153">
        <f>F55+F60+F66+F70+F75+F78</f>
        <v>5700</v>
      </c>
      <c r="G54" s="187"/>
      <c r="H54" s="144"/>
      <c r="I54" s="144"/>
      <c r="J54" s="153"/>
      <c r="K54" s="187">
        <f>K55+K60+K66+K70+K75+K78</f>
        <v>432723</v>
      </c>
      <c r="L54" s="144">
        <f>L55+L60+L66+L70+L75+L78</f>
        <v>182245.31</v>
      </c>
      <c r="M54" s="144">
        <f>M55+M60+M66+M70+M75+M78</f>
        <v>250301.9</v>
      </c>
      <c r="N54" s="153">
        <f>N55+N60+N66+N70+N75+N78</f>
        <v>176.1</v>
      </c>
      <c r="O54" s="19">
        <v>0</v>
      </c>
      <c r="P54" s="19">
        <v>0</v>
      </c>
      <c r="Q54" s="120"/>
    </row>
    <row r="55" spans="1:17" ht="14.25" customHeight="1">
      <c r="A55" s="154">
        <v>3221</v>
      </c>
      <c r="B55" s="109"/>
      <c r="C55" s="188">
        <f>SUM(C56:C59)</f>
        <v>28500</v>
      </c>
      <c r="D55" s="97">
        <f>SUM(D56:D59)</f>
        <v>28500</v>
      </c>
      <c r="E55" s="97">
        <f>SUM(E56:E59)</f>
        <v>0</v>
      </c>
      <c r="F55" s="131">
        <f>SUM(F56:F59)</f>
        <v>0</v>
      </c>
      <c r="G55" s="188"/>
      <c r="H55" s="97"/>
      <c r="I55" s="97"/>
      <c r="J55" s="131"/>
      <c r="K55" s="188">
        <f>SUM(K56:K59)</f>
        <v>26000</v>
      </c>
      <c r="L55" s="97">
        <f>SUM(L56:L59)</f>
        <v>17695.309999999998</v>
      </c>
      <c r="M55" s="97">
        <f>SUM(M56:M59)</f>
        <v>8305</v>
      </c>
      <c r="N55" s="131">
        <f>SUM(N56:N59)</f>
        <v>0</v>
      </c>
      <c r="Q55" s="120"/>
    </row>
    <row r="56" spans="1:17" ht="14.25" customHeight="1">
      <c r="A56" s="154"/>
      <c r="B56" s="123" t="s">
        <v>45</v>
      </c>
      <c r="C56" s="189">
        <v>13000</v>
      </c>
      <c r="D56" s="98">
        <v>13000</v>
      </c>
      <c r="E56" s="98"/>
      <c r="F56" s="115"/>
      <c r="G56" s="189"/>
      <c r="H56" s="98"/>
      <c r="I56" s="98"/>
      <c r="J56" s="115"/>
      <c r="K56" s="189">
        <v>13000</v>
      </c>
      <c r="L56" s="98">
        <v>7030</v>
      </c>
      <c r="M56" s="98">
        <v>5970</v>
      </c>
      <c r="N56" s="115"/>
      <c r="Q56" s="120"/>
    </row>
    <row r="57" spans="1:17" ht="14.25" customHeight="1">
      <c r="A57" s="154"/>
      <c r="B57" s="123" t="s">
        <v>46</v>
      </c>
      <c r="C57" s="189">
        <v>4500</v>
      </c>
      <c r="D57" s="98">
        <v>4500</v>
      </c>
      <c r="E57" s="98"/>
      <c r="F57" s="115"/>
      <c r="G57" s="189"/>
      <c r="H57" s="98"/>
      <c r="I57" s="98"/>
      <c r="J57" s="115"/>
      <c r="K57" s="189">
        <v>1000</v>
      </c>
      <c r="L57" s="98">
        <v>615.31</v>
      </c>
      <c r="M57" s="98">
        <v>385</v>
      </c>
      <c r="N57" s="115"/>
      <c r="Q57" s="120"/>
    </row>
    <row r="58" spans="1:17" ht="14.25" customHeight="1">
      <c r="A58" s="154"/>
      <c r="B58" s="123" t="s">
        <v>47</v>
      </c>
      <c r="C58" s="189">
        <v>11000</v>
      </c>
      <c r="D58" s="98">
        <v>11000</v>
      </c>
      <c r="E58" s="98"/>
      <c r="F58" s="115"/>
      <c r="G58" s="189"/>
      <c r="H58" s="98"/>
      <c r="I58" s="98"/>
      <c r="J58" s="115"/>
      <c r="K58" s="189">
        <v>12000</v>
      </c>
      <c r="L58" s="98">
        <v>10050</v>
      </c>
      <c r="M58" s="98">
        <v>1950</v>
      </c>
      <c r="N58" s="115"/>
      <c r="Q58" s="120"/>
    </row>
    <row r="59" spans="1:17" ht="14.25" customHeight="1">
      <c r="A59" s="154"/>
      <c r="B59" s="123" t="s">
        <v>48</v>
      </c>
      <c r="C59" s="189"/>
      <c r="D59" s="98"/>
      <c r="E59" s="98"/>
      <c r="F59" s="115"/>
      <c r="G59" s="189"/>
      <c r="H59" s="98"/>
      <c r="I59" s="98"/>
      <c r="J59" s="115"/>
      <c r="K59" s="189"/>
      <c r="L59" s="98"/>
      <c r="M59" s="98"/>
      <c r="N59" s="115"/>
      <c r="Q59" s="120"/>
    </row>
    <row r="60" spans="1:17" ht="14.25" customHeight="1">
      <c r="A60" s="154">
        <v>3222</v>
      </c>
      <c r="B60" s="109"/>
      <c r="C60" s="188">
        <f>SUM(C61:C65)</f>
        <v>138684.41</v>
      </c>
      <c r="D60" s="97">
        <f>SUM(D61:D65)</f>
        <v>21000</v>
      </c>
      <c r="E60" s="97">
        <f>SUM(E61:E65)</f>
        <v>117684</v>
      </c>
      <c r="F60" s="131">
        <f>SUM(F61:F65)</f>
        <v>0</v>
      </c>
      <c r="G60" s="188"/>
      <c r="H60" s="97"/>
      <c r="I60" s="97"/>
      <c r="J60" s="131"/>
      <c r="K60" s="188">
        <f>SUM(K61:K65)</f>
        <v>128723</v>
      </c>
      <c r="L60" s="97">
        <f>SUM(L61:L65)</f>
        <v>0</v>
      </c>
      <c r="M60" s="97">
        <f>SUM(M61:M65)</f>
        <v>128723</v>
      </c>
      <c r="N60" s="131">
        <f>SUM(N61:N65)</f>
        <v>0</v>
      </c>
      <c r="Q60" s="120"/>
    </row>
    <row r="61" spans="1:17" ht="14.25" customHeight="1">
      <c r="A61" s="154"/>
      <c r="B61" s="123">
        <v>32220</v>
      </c>
      <c r="C61" s="189">
        <v>21000</v>
      </c>
      <c r="D61" s="98">
        <v>21000</v>
      </c>
      <c r="E61" s="98"/>
      <c r="F61" s="115"/>
      <c r="G61" s="189"/>
      <c r="H61" s="98"/>
      <c r="I61" s="98"/>
      <c r="J61" s="115"/>
      <c r="K61" s="189"/>
      <c r="L61" s="98"/>
      <c r="M61" s="98"/>
      <c r="N61" s="115"/>
      <c r="Q61" s="120"/>
    </row>
    <row r="62" spans="1:17" ht="14.25" customHeight="1">
      <c r="A62" s="172"/>
      <c r="B62" s="141" t="s">
        <v>49</v>
      </c>
      <c r="C62" s="191">
        <v>30000</v>
      </c>
      <c r="D62" s="125"/>
      <c r="E62" s="125">
        <v>30000</v>
      </c>
      <c r="F62" s="126"/>
      <c r="G62" s="191"/>
      <c r="H62" s="125"/>
      <c r="I62" s="125"/>
      <c r="J62" s="126"/>
      <c r="K62" s="191">
        <v>30000</v>
      </c>
      <c r="L62" s="125"/>
      <c r="M62" s="125">
        <v>30000</v>
      </c>
      <c r="N62" s="126"/>
      <c r="Q62" s="120"/>
    </row>
    <row r="63" spans="1:17" ht="14.25" customHeight="1">
      <c r="A63" s="172"/>
      <c r="B63" s="141">
        <v>32222</v>
      </c>
      <c r="C63" s="191">
        <v>28723</v>
      </c>
      <c r="D63" s="125"/>
      <c r="E63" s="125">
        <v>28723</v>
      </c>
      <c r="F63" s="126"/>
      <c r="G63" s="191"/>
      <c r="H63" s="125"/>
      <c r="I63" s="125"/>
      <c r="J63" s="126"/>
      <c r="K63" s="191">
        <v>28723</v>
      </c>
      <c r="L63" s="125"/>
      <c r="M63" s="125">
        <v>28723</v>
      </c>
      <c r="N63" s="126"/>
      <c r="Q63" s="120"/>
    </row>
    <row r="64" spans="1:17" ht="14.25" customHeight="1">
      <c r="A64" s="157"/>
      <c r="B64" s="141">
        <v>32225</v>
      </c>
      <c r="C64" s="191">
        <v>58961.41</v>
      </c>
      <c r="D64" s="125">
        <v>0</v>
      </c>
      <c r="E64" s="125">
        <v>58961</v>
      </c>
      <c r="F64" s="126"/>
      <c r="G64" s="191"/>
      <c r="H64" s="125"/>
      <c r="I64" s="125"/>
      <c r="J64" s="126"/>
      <c r="K64" s="191">
        <v>70000</v>
      </c>
      <c r="L64" s="125">
        <v>0</v>
      </c>
      <c r="M64" s="125">
        <v>70000</v>
      </c>
      <c r="N64" s="126"/>
      <c r="Q64" s="120"/>
    </row>
    <row r="65" spans="1:17" ht="14.25" customHeight="1">
      <c r="A65" s="154"/>
      <c r="B65" s="123">
        <v>32229</v>
      </c>
      <c r="C65" s="189"/>
      <c r="D65" s="98"/>
      <c r="E65" s="98"/>
      <c r="F65" s="115"/>
      <c r="G65" s="189"/>
      <c r="H65" s="98"/>
      <c r="I65" s="98"/>
      <c r="J65" s="115"/>
      <c r="K65" s="189"/>
      <c r="L65" s="98"/>
      <c r="M65" s="98"/>
      <c r="N65" s="115"/>
      <c r="Q65" s="120"/>
    </row>
    <row r="66" spans="1:17" ht="14.25" customHeight="1">
      <c r="A66" s="154">
        <v>3223</v>
      </c>
      <c r="B66" s="109"/>
      <c r="C66" s="188">
        <f>SUM(C67:C69)</f>
        <v>188000</v>
      </c>
      <c r="D66" s="97">
        <f>SUM(D67:D69)</f>
        <v>182300</v>
      </c>
      <c r="E66" s="97">
        <f>SUM(E67:E69)</f>
        <v>0</v>
      </c>
      <c r="F66" s="131">
        <f>SUM(F67:F69)</f>
        <v>5700</v>
      </c>
      <c r="G66" s="188"/>
      <c r="H66" s="97"/>
      <c r="I66" s="97"/>
      <c r="J66" s="131"/>
      <c r="K66" s="188">
        <f>SUM(K67:K69)</f>
        <v>187000</v>
      </c>
      <c r="L66" s="97">
        <f>SUM(L67:L69)</f>
        <v>152000</v>
      </c>
      <c r="M66" s="97">
        <f>SUM(M67:M69)</f>
        <v>34823.9</v>
      </c>
      <c r="N66" s="131">
        <f>SUM(N67:N69)</f>
        <v>176.1</v>
      </c>
      <c r="Q66" s="120"/>
    </row>
    <row r="67" spans="1:17" ht="14.25" customHeight="1">
      <c r="A67" s="154"/>
      <c r="B67" s="123" t="s">
        <v>50</v>
      </c>
      <c r="C67" s="189">
        <v>38000</v>
      </c>
      <c r="D67" s="98">
        <v>38000</v>
      </c>
      <c r="E67" s="98"/>
      <c r="F67" s="115"/>
      <c r="G67" s="189"/>
      <c r="H67" s="98"/>
      <c r="I67" s="98"/>
      <c r="J67" s="115"/>
      <c r="K67" s="189">
        <v>42000</v>
      </c>
      <c r="L67" s="98">
        <v>36000</v>
      </c>
      <c r="M67" s="98">
        <v>6000</v>
      </c>
      <c r="N67" s="115"/>
      <c r="Q67" s="120"/>
    </row>
    <row r="68" spans="1:17" ht="14.25" customHeight="1">
      <c r="A68" s="154"/>
      <c r="B68" s="123" t="s">
        <v>51</v>
      </c>
      <c r="C68" s="189">
        <v>60000</v>
      </c>
      <c r="D68" s="98">
        <v>60000</v>
      </c>
      <c r="E68" s="98"/>
      <c r="F68" s="115"/>
      <c r="G68" s="189"/>
      <c r="H68" s="98"/>
      <c r="I68" s="98"/>
      <c r="J68" s="115"/>
      <c r="K68" s="189">
        <v>60000</v>
      </c>
      <c r="L68" s="98">
        <v>45000</v>
      </c>
      <c r="M68" s="98">
        <v>15000</v>
      </c>
      <c r="N68" s="115"/>
      <c r="Q68" s="120"/>
    </row>
    <row r="69" spans="1:17" ht="14.25" customHeight="1">
      <c r="A69" s="154"/>
      <c r="B69" s="123" t="s">
        <v>52</v>
      </c>
      <c r="C69" s="189">
        <v>90000</v>
      </c>
      <c r="D69" s="98">
        <v>84300</v>
      </c>
      <c r="E69" s="98"/>
      <c r="F69" s="115">
        <v>5700</v>
      </c>
      <c r="G69" s="189"/>
      <c r="H69" s="98"/>
      <c r="I69" s="98"/>
      <c r="J69" s="115"/>
      <c r="K69" s="189">
        <v>85000</v>
      </c>
      <c r="L69" s="98">
        <v>71000</v>
      </c>
      <c r="M69" s="98">
        <v>13823.9</v>
      </c>
      <c r="N69" s="115">
        <v>176.1</v>
      </c>
      <c r="Q69" s="120"/>
    </row>
    <row r="70" spans="1:17" ht="14.25" customHeight="1">
      <c r="A70" s="154">
        <v>3224</v>
      </c>
      <c r="B70" s="109"/>
      <c r="C70" s="188">
        <f>SUM(C71:C74)</f>
        <v>58500</v>
      </c>
      <c r="D70" s="97">
        <f>SUM(D71:D74)</f>
        <v>0</v>
      </c>
      <c r="E70" s="97">
        <f>SUM(E71:E74)</f>
        <v>58500</v>
      </c>
      <c r="F70" s="131">
        <f>SUM(F71:F74)</f>
        <v>0</v>
      </c>
      <c r="G70" s="188"/>
      <c r="H70" s="97"/>
      <c r="I70" s="97"/>
      <c r="J70" s="131"/>
      <c r="K70" s="188">
        <f>SUM(K71:K74)</f>
        <v>28000</v>
      </c>
      <c r="L70" s="97">
        <f>SUM(L71:L74)</f>
        <v>7000</v>
      </c>
      <c r="M70" s="97">
        <f>SUM(M71:M74)</f>
        <v>21000</v>
      </c>
      <c r="N70" s="131">
        <f>SUM(N71:N74)</f>
        <v>0</v>
      </c>
      <c r="Q70" s="120"/>
    </row>
    <row r="71" spans="1:17" ht="14.25" customHeight="1">
      <c r="A71" s="154"/>
      <c r="B71" s="123" t="s">
        <v>53</v>
      </c>
      <c r="C71" s="189">
        <v>2000</v>
      </c>
      <c r="D71" s="98"/>
      <c r="E71" s="98">
        <v>2000</v>
      </c>
      <c r="F71" s="115"/>
      <c r="G71" s="189"/>
      <c r="H71" s="98"/>
      <c r="I71" s="98"/>
      <c r="J71" s="115"/>
      <c r="K71" s="189">
        <v>5000</v>
      </c>
      <c r="L71" s="98"/>
      <c r="M71" s="98">
        <v>5000</v>
      </c>
      <c r="N71" s="115"/>
      <c r="Q71" s="120"/>
    </row>
    <row r="72" spans="1:17" ht="14.25" customHeight="1">
      <c r="A72" s="154"/>
      <c r="B72" s="123" t="s">
        <v>54</v>
      </c>
      <c r="C72" s="189">
        <v>5000</v>
      </c>
      <c r="D72" s="98"/>
      <c r="E72" s="98">
        <v>5000</v>
      </c>
      <c r="F72" s="115"/>
      <c r="G72" s="189"/>
      <c r="H72" s="98"/>
      <c r="I72" s="98"/>
      <c r="J72" s="115"/>
      <c r="K72" s="189">
        <v>5000</v>
      </c>
      <c r="L72" s="98"/>
      <c r="M72" s="98">
        <v>5000</v>
      </c>
      <c r="N72" s="115"/>
      <c r="Q72" s="120"/>
    </row>
    <row r="73" spans="1:17" ht="14.25" customHeight="1">
      <c r="A73" s="154"/>
      <c r="B73" s="123" t="s">
        <v>55</v>
      </c>
      <c r="C73" s="189">
        <v>50000</v>
      </c>
      <c r="D73" s="98"/>
      <c r="E73" s="98">
        <v>50000</v>
      </c>
      <c r="F73" s="115"/>
      <c r="G73" s="189"/>
      <c r="H73" s="98"/>
      <c r="I73" s="98"/>
      <c r="J73" s="115"/>
      <c r="K73" s="189">
        <v>10000</v>
      </c>
      <c r="L73" s="98">
        <v>7000</v>
      </c>
      <c r="M73" s="98">
        <v>3000</v>
      </c>
      <c r="N73" s="115"/>
      <c r="Q73" s="120"/>
    </row>
    <row r="74" spans="1:17" ht="14.25" customHeight="1">
      <c r="A74" s="154"/>
      <c r="B74" s="123" t="s">
        <v>56</v>
      </c>
      <c r="C74" s="189">
        <v>1500</v>
      </c>
      <c r="D74" s="98"/>
      <c r="E74" s="98">
        <v>1500</v>
      </c>
      <c r="F74" s="115"/>
      <c r="G74" s="189"/>
      <c r="H74" s="98"/>
      <c r="I74" s="98"/>
      <c r="J74" s="115"/>
      <c r="K74" s="189">
        <v>8000</v>
      </c>
      <c r="L74" s="98"/>
      <c r="M74" s="98">
        <v>8000</v>
      </c>
      <c r="N74" s="115"/>
      <c r="Q74" s="120"/>
    </row>
    <row r="75" spans="1:17" ht="14.25" customHeight="1">
      <c r="A75" s="154">
        <v>3225</v>
      </c>
      <c r="B75" s="109"/>
      <c r="C75" s="188">
        <f>SUM(C76:C77)</f>
        <v>34000</v>
      </c>
      <c r="D75" s="97">
        <f>SUM(D76:D77)</f>
        <v>7000</v>
      </c>
      <c r="E75" s="97">
        <f>SUM(E76:E77)</f>
        <v>27000</v>
      </c>
      <c r="F75" s="131">
        <f>SUM(F76:F77)</f>
        <v>0</v>
      </c>
      <c r="G75" s="188"/>
      <c r="H75" s="97"/>
      <c r="I75" s="97"/>
      <c r="J75" s="131"/>
      <c r="K75" s="188">
        <f>SUM(K76:K77)</f>
        <v>33000</v>
      </c>
      <c r="L75" s="97">
        <f>SUM(L76:L77)</f>
        <v>5550</v>
      </c>
      <c r="M75" s="97">
        <f>SUM(M76:M77)</f>
        <v>27450</v>
      </c>
      <c r="N75" s="131">
        <f>SUM(N76:N77)</f>
        <v>0</v>
      </c>
      <c r="Q75" s="120"/>
    </row>
    <row r="76" spans="1:17" ht="14.25" customHeight="1">
      <c r="A76" s="154"/>
      <c r="B76" s="123" t="s">
        <v>57</v>
      </c>
      <c r="C76" s="189">
        <v>4000</v>
      </c>
      <c r="D76" s="98">
        <v>4000</v>
      </c>
      <c r="E76" s="98"/>
      <c r="F76" s="115"/>
      <c r="G76" s="189"/>
      <c r="H76" s="98"/>
      <c r="I76" s="98"/>
      <c r="J76" s="115"/>
      <c r="K76" s="189">
        <v>8000</v>
      </c>
      <c r="L76" s="98">
        <v>5550</v>
      </c>
      <c r="M76" s="98">
        <v>2450</v>
      </c>
      <c r="N76" s="115"/>
      <c r="Q76" s="120"/>
    </row>
    <row r="77" spans="1:17" ht="14.25" customHeight="1">
      <c r="A77" s="154"/>
      <c r="B77" s="123" t="s">
        <v>58</v>
      </c>
      <c r="C77" s="189">
        <v>30000</v>
      </c>
      <c r="D77" s="98">
        <v>3000</v>
      </c>
      <c r="E77" s="98">
        <v>27000</v>
      </c>
      <c r="F77" s="115"/>
      <c r="G77" s="189"/>
      <c r="H77" s="98"/>
      <c r="I77" s="98"/>
      <c r="J77" s="115"/>
      <c r="K77" s="189">
        <v>25000</v>
      </c>
      <c r="L77" s="98"/>
      <c r="M77" s="98">
        <v>25000</v>
      </c>
      <c r="N77" s="115"/>
      <c r="Q77" s="120"/>
    </row>
    <row r="78" spans="1:17" ht="14.25" customHeight="1">
      <c r="A78" s="154">
        <v>3227</v>
      </c>
      <c r="B78" s="109"/>
      <c r="C78" s="188">
        <f aca="true" t="shared" si="6" ref="C78:M78">C79</f>
        <v>60000</v>
      </c>
      <c r="D78" s="97">
        <f t="shared" si="6"/>
        <v>0</v>
      </c>
      <c r="E78" s="188">
        <f t="shared" si="6"/>
        <v>60000</v>
      </c>
      <c r="F78" s="131">
        <f>F98</f>
        <v>0</v>
      </c>
      <c r="G78" s="188"/>
      <c r="H78" s="97"/>
      <c r="I78" s="188"/>
      <c r="J78" s="131"/>
      <c r="K78" s="188">
        <f t="shared" si="6"/>
        <v>30000</v>
      </c>
      <c r="L78" s="97">
        <f t="shared" si="6"/>
        <v>0</v>
      </c>
      <c r="M78" s="188">
        <f t="shared" si="6"/>
        <v>30000</v>
      </c>
      <c r="N78" s="131">
        <f>N98</f>
        <v>0</v>
      </c>
      <c r="Q78" s="120"/>
    </row>
    <row r="79" spans="1:17" ht="14.25" customHeight="1">
      <c r="A79" s="154"/>
      <c r="B79" s="147" t="s">
        <v>59</v>
      </c>
      <c r="C79" s="189">
        <v>60000</v>
      </c>
      <c r="D79" s="98"/>
      <c r="E79" s="98">
        <v>60000</v>
      </c>
      <c r="F79" s="115"/>
      <c r="G79" s="189"/>
      <c r="H79" s="98"/>
      <c r="I79" s="98"/>
      <c r="J79" s="115"/>
      <c r="K79" s="189">
        <v>30000</v>
      </c>
      <c r="L79" s="98"/>
      <c r="M79" s="98">
        <v>30000</v>
      </c>
      <c r="N79" s="115"/>
      <c r="Q79" s="120"/>
    </row>
    <row r="80" spans="1:17" ht="14.25" customHeight="1">
      <c r="A80" s="152">
        <v>323</v>
      </c>
      <c r="B80" s="112"/>
      <c r="C80" s="187">
        <f>C81+C86+C91+C93+C97+C101+C102+C104+C108</f>
        <v>285540</v>
      </c>
      <c r="D80" s="144">
        <f>D81+D86+D91+D93+D97+D101+D102+D104+D108</f>
        <v>105135</v>
      </c>
      <c r="E80" s="144">
        <f>E81+E86+E91+E93+E97+E101+E102+E104+E108</f>
        <v>149532</v>
      </c>
      <c r="F80" s="153">
        <f>F81+F86+F91+F93+F97+F101+F102+F104+F108</f>
        <v>30873</v>
      </c>
      <c r="G80" s="187"/>
      <c r="H80" s="144"/>
      <c r="I80" s="144"/>
      <c r="J80" s="153"/>
      <c r="K80" s="187">
        <f>K81+K86+K91+K93+K97+K100+K102+K104+K108</f>
        <v>294538</v>
      </c>
      <c r="L80" s="144">
        <f>L81+L86+L91+L93+L97+L101+L102+L104+L108</f>
        <v>119043</v>
      </c>
      <c r="M80" s="144">
        <f>M81+M86+M91+M93+M97+M101+M102+M104+M108</f>
        <v>175495</v>
      </c>
      <c r="N80" s="153">
        <f>N81+N86+N91+N93+N97+N101+N102+N104+N108</f>
        <v>0</v>
      </c>
      <c r="O80" s="19">
        <v>0</v>
      </c>
      <c r="P80" s="19">
        <v>0</v>
      </c>
      <c r="Q80" s="120"/>
    </row>
    <row r="81" spans="1:17" ht="14.25" customHeight="1">
      <c r="A81" s="154">
        <v>3231</v>
      </c>
      <c r="B81" s="109"/>
      <c r="C81" s="188">
        <f>SUM(C82:C85)</f>
        <v>49000</v>
      </c>
      <c r="D81" s="97">
        <f>SUM(D82:D85)</f>
        <v>40308</v>
      </c>
      <c r="E81" s="97">
        <f>SUM(E82:E85)</f>
        <v>8692</v>
      </c>
      <c r="F81" s="131">
        <f>SUM(F82:F85)</f>
        <v>0</v>
      </c>
      <c r="G81" s="188"/>
      <c r="H81" s="97"/>
      <c r="I81" s="97"/>
      <c r="J81" s="131"/>
      <c r="K81" s="188">
        <f>SUM(K82:K85)</f>
        <v>52803</v>
      </c>
      <c r="L81" s="97">
        <f>SUM(L82:L85)</f>
        <v>45913</v>
      </c>
      <c r="M81" s="97">
        <f>SUM(M82:M85)</f>
        <v>6890</v>
      </c>
      <c r="N81" s="131">
        <f>SUM(N82:N85)</f>
        <v>0</v>
      </c>
      <c r="Q81" s="120"/>
    </row>
    <row r="82" spans="1:17" ht="14.25" customHeight="1">
      <c r="A82" s="154"/>
      <c r="B82" s="123" t="s">
        <v>60</v>
      </c>
      <c r="C82" s="189">
        <v>38000</v>
      </c>
      <c r="D82" s="98">
        <v>29308</v>
      </c>
      <c r="E82" s="98">
        <v>8692</v>
      </c>
      <c r="F82" s="115"/>
      <c r="G82" s="189"/>
      <c r="H82" s="98"/>
      <c r="I82" s="98"/>
      <c r="J82" s="115"/>
      <c r="K82" s="189">
        <v>46500</v>
      </c>
      <c r="L82" s="98">
        <v>39610</v>
      </c>
      <c r="M82" s="98">
        <v>6890</v>
      </c>
      <c r="N82" s="115"/>
      <c r="Q82" s="120"/>
    </row>
    <row r="83" spans="1:17" ht="14.25" customHeight="1">
      <c r="A83" s="154"/>
      <c r="B83" s="123" t="s">
        <v>61</v>
      </c>
      <c r="C83" s="189">
        <v>8000</v>
      </c>
      <c r="D83" s="98">
        <v>8000</v>
      </c>
      <c r="E83" s="98"/>
      <c r="F83" s="115"/>
      <c r="G83" s="189"/>
      <c r="H83" s="98"/>
      <c r="I83" s="98"/>
      <c r="J83" s="115"/>
      <c r="K83" s="189">
        <v>2803</v>
      </c>
      <c r="L83" s="98">
        <v>2803</v>
      </c>
      <c r="M83" s="98"/>
      <c r="N83" s="115"/>
      <c r="Q83" s="120"/>
    </row>
    <row r="84" spans="1:17" ht="14.25" customHeight="1">
      <c r="A84" s="154"/>
      <c r="B84" s="123" t="s">
        <v>62</v>
      </c>
      <c r="C84" s="189">
        <v>3000</v>
      </c>
      <c r="D84" s="98">
        <v>3000</v>
      </c>
      <c r="E84" s="98"/>
      <c r="F84" s="115"/>
      <c r="G84" s="189"/>
      <c r="H84" s="98"/>
      <c r="I84" s="98"/>
      <c r="J84" s="115"/>
      <c r="K84" s="189">
        <v>3500</v>
      </c>
      <c r="L84" s="98">
        <v>3500</v>
      </c>
      <c r="M84" s="98"/>
      <c r="N84" s="115"/>
      <c r="Q84" s="120"/>
    </row>
    <row r="85" spans="1:17" ht="14.25" customHeight="1">
      <c r="A85" s="154"/>
      <c r="B85" s="123" t="s">
        <v>63</v>
      </c>
      <c r="C85" s="189"/>
      <c r="D85" s="98"/>
      <c r="E85" s="98"/>
      <c r="F85" s="115"/>
      <c r="G85" s="189"/>
      <c r="H85" s="98"/>
      <c r="I85" s="98"/>
      <c r="J85" s="115"/>
      <c r="K85" s="189"/>
      <c r="L85" s="98"/>
      <c r="M85" s="98"/>
      <c r="N85" s="115"/>
      <c r="Q85" s="120"/>
    </row>
    <row r="86" spans="1:17" ht="14.25" customHeight="1">
      <c r="A86" s="154">
        <v>3232</v>
      </c>
      <c r="B86" s="109"/>
      <c r="C86" s="188">
        <f>SUM(C87:C90)</f>
        <v>107000</v>
      </c>
      <c r="D86" s="97">
        <f>SUM(D87:D90)</f>
        <v>39127</v>
      </c>
      <c r="E86" s="97">
        <f>SUM(E87:E90)</f>
        <v>37000</v>
      </c>
      <c r="F86" s="131">
        <f>SUM(F87:F90)</f>
        <v>30873</v>
      </c>
      <c r="G86" s="188"/>
      <c r="H86" s="97"/>
      <c r="I86" s="97"/>
      <c r="J86" s="131"/>
      <c r="K86" s="188">
        <f>SUM(K87:K90)</f>
        <v>101200</v>
      </c>
      <c r="L86" s="97">
        <f>SUM(L87:L90)</f>
        <v>59000</v>
      </c>
      <c r="M86" s="97">
        <f>SUM(M87:M90)</f>
        <v>42200</v>
      </c>
      <c r="N86" s="131">
        <f>SUM(N87:N90)</f>
        <v>0</v>
      </c>
      <c r="Q86" s="120"/>
    </row>
    <row r="87" spans="1:17" ht="14.25" customHeight="1">
      <c r="A87" s="154"/>
      <c r="B87" s="123" t="s">
        <v>64</v>
      </c>
      <c r="C87" s="189"/>
      <c r="D87" s="98"/>
      <c r="E87" s="98"/>
      <c r="F87" s="115"/>
      <c r="G87" s="189"/>
      <c r="H87" s="98"/>
      <c r="I87" s="98"/>
      <c r="J87" s="115"/>
      <c r="K87" s="189"/>
      <c r="L87" s="98"/>
      <c r="M87" s="98"/>
      <c r="N87" s="115"/>
      <c r="Q87" s="120"/>
    </row>
    <row r="88" spans="1:17" ht="14.25" customHeight="1">
      <c r="A88" s="157"/>
      <c r="B88" s="141" t="s">
        <v>65</v>
      </c>
      <c r="C88" s="191">
        <v>12000</v>
      </c>
      <c r="D88" s="125">
        <v>0</v>
      </c>
      <c r="E88" s="125">
        <v>12000</v>
      </c>
      <c r="F88" s="126"/>
      <c r="G88" s="191"/>
      <c r="H88" s="125"/>
      <c r="I88" s="125"/>
      <c r="J88" s="126"/>
      <c r="K88" s="191">
        <v>30000</v>
      </c>
      <c r="L88" s="125">
        <v>0</v>
      </c>
      <c r="M88" s="125">
        <v>30000</v>
      </c>
      <c r="N88" s="126"/>
      <c r="Q88" s="120"/>
    </row>
    <row r="89" spans="1:17" ht="14.25" customHeight="1">
      <c r="A89" s="157"/>
      <c r="B89" s="141" t="s">
        <v>66</v>
      </c>
      <c r="C89" s="191">
        <v>25000</v>
      </c>
      <c r="D89" s="125">
        <v>0</v>
      </c>
      <c r="E89" s="125">
        <v>25000</v>
      </c>
      <c r="F89" s="126"/>
      <c r="G89" s="191"/>
      <c r="H89" s="125"/>
      <c r="I89" s="125"/>
      <c r="J89" s="126"/>
      <c r="K89" s="191">
        <v>1200</v>
      </c>
      <c r="L89" s="125">
        <v>0</v>
      </c>
      <c r="M89" s="125">
        <v>1200</v>
      </c>
      <c r="N89" s="126"/>
      <c r="Q89" s="120"/>
    </row>
    <row r="90" spans="1:17" ht="14.25" customHeight="1">
      <c r="A90" s="154"/>
      <c r="B90" s="123" t="s">
        <v>67</v>
      </c>
      <c r="C90" s="189">
        <v>70000</v>
      </c>
      <c r="D90" s="98">
        <v>39127</v>
      </c>
      <c r="E90" s="98"/>
      <c r="F90" s="115">
        <v>30873</v>
      </c>
      <c r="G90" s="189"/>
      <c r="H90" s="98"/>
      <c r="I90" s="98"/>
      <c r="J90" s="115"/>
      <c r="K90" s="189">
        <v>70000</v>
      </c>
      <c r="L90" s="98">
        <v>59000</v>
      </c>
      <c r="M90" s="98">
        <v>11000</v>
      </c>
      <c r="N90" s="115"/>
      <c r="Q90" s="120"/>
    </row>
    <row r="91" spans="1:17" ht="14.25" customHeight="1">
      <c r="A91" s="154">
        <v>3233</v>
      </c>
      <c r="B91" s="109"/>
      <c r="C91" s="188">
        <f aca="true" t="shared" si="7" ref="C91:N91">SUM(C92)</f>
        <v>5000</v>
      </c>
      <c r="D91" s="97">
        <f t="shared" si="7"/>
        <v>5000</v>
      </c>
      <c r="E91" s="97">
        <f t="shared" si="7"/>
        <v>0</v>
      </c>
      <c r="F91" s="131">
        <f t="shared" si="7"/>
        <v>0</v>
      </c>
      <c r="G91" s="188"/>
      <c r="H91" s="97"/>
      <c r="I91" s="97"/>
      <c r="J91" s="131"/>
      <c r="K91" s="188">
        <f t="shared" si="7"/>
        <v>0</v>
      </c>
      <c r="L91" s="97">
        <f t="shared" si="7"/>
        <v>0</v>
      </c>
      <c r="M91" s="97">
        <f t="shared" si="7"/>
        <v>0</v>
      </c>
      <c r="N91" s="131">
        <f t="shared" si="7"/>
        <v>0</v>
      </c>
      <c r="O91" s="140">
        <f>SUM(O92)</f>
        <v>0</v>
      </c>
      <c r="P91" s="116">
        <f>SUM(P92)</f>
        <v>0</v>
      </c>
      <c r="Q91" s="120"/>
    </row>
    <row r="92" spans="1:17" ht="14.25" customHeight="1">
      <c r="A92" s="154"/>
      <c r="B92" s="123" t="s">
        <v>68</v>
      </c>
      <c r="C92" s="189">
        <v>5000</v>
      </c>
      <c r="D92" s="98">
        <v>5000</v>
      </c>
      <c r="E92" s="98"/>
      <c r="F92" s="115"/>
      <c r="G92" s="189"/>
      <c r="H92" s="98"/>
      <c r="I92" s="98"/>
      <c r="J92" s="115"/>
      <c r="K92" s="189"/>
      <c r="L92" s="98"/>
      <c r="M92" s="98"/>
      <c r="N92" s="115"/>
      <c r="Q92" s="120"/>
    </row>
    <row r="93" spans="1:17" ht="14.25" customHeight="1">
      <c r="A93" s="154">
        <v>3234</v>
      </c>
      <c r="B93" s="109"/>
      <c r="C93" s="188">
        <f>SUM(C94:C96)</f>
        <v>16200</v>
      </c>
      <c r="D93" s="97">
        <f>SUM(D94:D96)</f>
        <v>15700</v>
      </c>
      <c r="E93" s="97">
        <f>SUM(E94:E96)</f>
        <v>500</v>
      </c>
      <c r="F93" s="131">
        <f>SUM(F94:F96)</f>
        <v>0</v>
      </c>
      <c r="G93" s="188"/>
      <c r="H93" s="97"/>
      <c r="I93" s="97"/>
      <c r="J93" s="131"/>
      <c r="K93" s="188">
        <f>SUM(K94:K96)</f>
        <v>14600</v>
      </c>
      <c r="L93" s="97">
        <f>SUM(L94:L96)</f>
        <v>14130</v>
      </c>
      <c r="M93" s="97">
        <f>SUM(M94:M96)</f>
        <v>470</v>
      </c>
      <c r="N93" s="131">
        <f>SUM(N94:N96)</f>
        <v>0</v>
      </c>
      <c r="Q93" s="120"/>
    </row>
    <row r="94" spans="1:17" ht="14.25" customHeight="1">
      <c r="A94" s="154"/>
      <c r="B94" s="123" t="s">
        <v>69</v>
      </c>
      <c r="C94" s="189">
        <v>14000</v>
      </c>
      <c r="D94" s="98">
        <v>14000</v>
      </c>
      <c r="E94" s="98"/>
      <c r="F94" s="115"/>
      <c r="G94" s="189"/>
      <c r="H94" s="98"/>
      <c r="I94" s="98"/>
      <c r="J94" s="115"/>
      <c r="K94" s="189">
        <v>12000</v>
      </c>
      <c r="L94" s="98">
        <v>12000</v>
      </c>
      <c r="M94" s="98"/>
      <c r="N94" s="115"/>
      <c r="Q94" s="120"/>
    </row>
    <row r="95" spans="1:17" ht="14.25" customHeight="1">
      <c r="A95" s="154"/>
      <c r="B95" s="123" t="s">
        <v>70</v>
      </c>
      <c r="C95" s="189">
        <v>1500</v>
      </c>
      <c r="D95" s="98">
        <v>1500</v>
      </c>
      <c r="E95" s="98"/>
      <c r="F95" s="115"/>
      <c r="G95" s="189"/>
      <c r="H95" s="98"/>
      <c r="I95" s="98"/>
      <c r="J95" s="115"/>
      <c r="K95" s="189">
        <v>1900</v>
      </c>
      <c r="L95" s="98">
        <v>1900</v>
      </c>
      <c r="M95" s="98"/>
      <c r="N95" s="115"/>
      <c r="Q95" s="120"/>
    </row>
    <row r="96" spans="1:17" ht="14.25" customHeight="1">
      <c r="A96" s="154"/>
      <c r="B96" s="123" t="s">
        <v>71</v>
      </c>
      <c r="C96" s="189">
        <v>700</v>
      </c>
      <c r="D96" s="98">
        <v>200</v>
      </c>
      <c r="E96" s="98">
        <v>500</v>
      </c>
      <c r="F96" s="115"/>
      <c r="G96" s="189"/>
      <c r="H96" s="98"/>
      <c r="I96" s="98"/>
      <c r="J96" s="115"/>
      <c r="K96" s="189">
        <v>700</v>
      </c>
      <c r="L96" s="98">
        <v>230</v>
      </c>
      <c r="M96" s="98">
        <v>470</v>
      </c>
      <c r="N96" s="115"/>
      <c r="Q96" s="120"/>
    </row>
    <row r="97" spans="1:17" ht="14.25" customHeight="1">
      <c r="A97" s="154">
        <v>3235</v>
      </c>
      <c r="B97" s="109"/>
      <c r="C97" s="188">
        <f>SUM(C98:C99)</f>
        <v>10140</v>
      </c>
      <c r="D97" s="97">
        <f>SUM(D98:D99)</f>
        <v>0</v>
      </c>
      <c r="E97" s="97">
        <f>SUM(E98:E99)</f>
        <v>10140</v>
      </c>
      <c r="F97" s="131">
        <f>SUM(F98:F99)</f>
        <v>0</v>
      </c>
      <c r="G97" s="188"/>
      <c r="H97" s="97"/>
      <c r="I97" s="97"/>
      <c r="J97" s="131"/>
      <c r="K97" s="188">
        <f>SUM(K98:K99)</f>
        <v>15210</v>
      </c>
      <c r="L97" s="97">
        <f>SUM(L98:L99)</f>
        <v>0</v>
      </c>
      <c r="M97" s="97">
        <f>SUM(M98:M99)</f>
        <v>15210</v>
      </c>
      <c r="N97" s="131">
        <f>SUM(N98:N99)</f>
        <v>0</v>
      </c>
      <c r="Q97" s="120"/>
    </row>
    <row r="98" spans="1:17" ht="14.25" customHeight="1">
      <c r="A98" s="154"/>
      <c r="B98" s="123" t="s">
        <v>72</v>
      </c>
      <c r="C98" s="189">
        <v>10140</v>
      </c>
      <c r="D98" s="98"/>
      <c r="E98" s="98">
        <v>10140</v>
      </c>
      <c r="F98" s="115"/>
      <c r="G98" s="189"/>
      <c r="H98" s="98"/>
      <c r="I98" s="98"/>
      <c r="J98" s="115"/>
      <c r="K98" s="189">
        <v>15210</v>
      </c>
      <c r="L98" s="98"/>
      <c r="M98" s="98">
        <v>15210</v>
      </c>
      <c r="N98" s="115"/>
      <c r="Q98" s="120"/>
    </row>
    <row r="99" spans="1:17" ht="14.25" customHeight="1">
      <c r="A99" s="154"/>
      <c r="B99" s="123">
        <v>32354</v>
      </c>
      <c r="C99" s="189"/>
      <c r="D99" s="98"/>
      <c r="E99" s="98"/>
      <c r="F99" s="115"/>
      <c r="G99" s="189"/>
      <c r="H99" s="98"/>
      <c r="I99" s="98"/>
      <c r="J99" s="115"/>
      <c r="K99" s="189"/>
      <c r="L99" s="98"/>
      <c r="M99" s="98"/>
      <c r="N99" s="115"/>
      <c r="Q99" s="120"/>
    </row>
    <row r="100" spans="1:17" ht="14.25" customHeight="1">
      <c r="A100" s="154">
        <v>3236</v>
      </c>
      <c r="B100" s="123"/>
      <c r="C100" s="189"/>
      <c r="D100" s="98"/>
      <c r="E100" s="98"/>
      <c r="F100" s="115"/>
      <c r="G100" s="189"/>
      <c r="H100" s="98"/>
      <c r="I100" s="98"/>
      <c r="J100" s="115"/>
      <c r="K100" s="188">
        <f>SUM(K101)</f>
        <v>225</v>
      </c>
      <c r="L100" s="188">
        <f>SUM(L101)</f>
        <v>0</v>
      </c>
      <c r="M100" s="98"/>
      <c r="N100" s="115"/>
      <c r="Q100" s="120"/>
    </row>
    <row r="101" spans="1:17" ht="14.25" customHeight="1">
      <c r="A101" s="154"/>
      <c r="B101" s="206">
        <v>32361</v>
      </c>
      <c r="C101" s="188"/>
      <c r="D101" s="97"/>
      <c r="E101" s="97"/>
      <c r="F101" s="131"/>
      <c r="G101" s="188"/>
      <c r="H101" s="97"/>
      <c r="I101" s="97"/>
      <c r="J101" s="131"/>
      <c r="K101" s="196">
        <v>225</v>
      </c>
      <c r="L101" s="98"/>
      <c r="M101" s="97">
        <v>225</v>
      </c>
      <c r="N101" s="131"/>
      <c r="Q101" s="120"/>
    </row>
    <row r="102" spans="1:17" ht="14.25" customHeight="1">
      <c r="A102" s="157">
        <v>3237</v>
      </c>
      <c r="B102" s="122"/>
      <c r="C102" s="192">
        <f aca="true" t="shared" si="8" ref="C102:N102">SUM(C103)</f>
        <v>50000</v>
      </c>
      <c r="D102" s="143">
        <f t="shared" si="8"/>
        <v>0</v>
      </c>
      <c r="E102" s="143">
        <f t="shared" si="8"/>
        <v>50000</v>
      </c>
      <c r="F102" s="158">
        <f t="shared" si="8"/>
        <v>0</v>
      </c>
      <c r="G102" s="192"/>
      <c r="H102" s="143"/>
      <c r="I102" s="143"/>
      <c r="J102" s="158"/>
      <c r="K102" s="192">
        <f t="shared" si="8"/>
        <v>50000</v>
      </c>
      <c r="L102" s="143">
        <f t="shared" si="8"/>
        <v>0</v>
      </c>
      <c r="M102" s="143">
        <f t="shared" si="8"/>
        <v>50000</v>
      </c>
      <c r="N102" s="158">
        <f t="shared" si="8"/>
        <v>0</v>
      </c>
      <c r="Q102" s="120"/>
    </row>
    <row r="103" spans="1:17" ht="14.25" customHeight="1">
      <c r="A103" s="157"/>
      <c r="B103" s="141" t="s">
        <v>73</v>
      </c>
      <c r="C103" s="191">
        <v>50000</v>
      </c>
      <c r="D103" s="125">
        <v>0</v>
      </c>
      <c r="E103" s="125">
        <v>50000</v>
      </c>
      <c r="F103" s="126"/>
      <c r="G103" s="191"/>
      <c r="H103" s="125"/>
      <c r="I103" s="125"/>
      <c r="J103" s="126"/>
      <c r="K103" s="191">
        <v>50000</v>
      </c>
      <c r="L103" s="125">
        <v>0</v>
      </c>
      <c r="M103" s="125">
        <v>50000</v>
      </c>
      <c r="N103" s="126"/>
      <c r="Q103" s="120"/>
    </row>
    <row r="104" spans="1:17" ht="14.25" customHeight="1">
      <c r="A104" s="154">
        <v>3238</v>
      </c>
      <c r="B104" s="109"/>
      <c r="C104" s="188">
        <f>SUM(C105:C107)</f>
        <v>11500</v>
      </c>
      <c r="D104" s="97">
        <f>SUM(D105:D107)</f>
        <v>5000</v>
      </c>
      <c r="E104" s="97">
        <f>SUM(E105:E107)</f>
        <v>6500</v>
      </c>
      <c r="F104" s="131">
        <f>SUM(F105:F107)</f>
        <v>0</v>
      </c>
      <c r="G104" s="188"/>
      <c r="H104" s="97"/>
      <c r="I104" s="97"/>
      <c r="J104" s="131"/>
      <c r="K104" s="188">
        <f>SUM(K105:K107)</f>
        <v>9500</v>
      </c>
      <c r="L104" s="97">
        <f>SUM(L105:L107)</f>
        <v>0</v>
      </c>
      <c r="M104" s="97">
        <f>SUM(M105:M107)</f>
        <v>9500</v>
      </c>
      <c r="N104" s="131">
        <f>SUM(N105:N107)</f>
        <v>0</v>
      </c>
      <c r="O104" s="140">
        <f>SUM(O105:O106)</f>
        <v>0</v>
      </c>
      <c r="P104" s="116">
        <f>SUM(P105:P106)</f>
        <v>0</v>
      </c>
      <c r="Q104" s="120"/>
    </row>
    <row r="105" spans="1:17" ht="14.25" customHeight="1">
      <c r="A105" s="154"/>
      <c r="B105" s="123" t="s">
        <v>74</v>
      </c>
      <c r="C105" s="189">
        <v>6500</v>
      </c>
      <c r="D105" s="98"/>
      <c r="E105" s="98">
        <v>6500</v>
      </c>
      <c r="F105" s="115"/>
      <c r="G105" s="189"/>
      <c r="H105" s="98"/>
      <c r="I105" s="98"/>
      <c r="J105" s="115"/>
      <c r="K105" s="189">
        <v>6500</v>
      </c>
      <c r="L105" s="98"/>
      <c r="M105" s="98">
        <v>6500</v>
      </c>
      <c r="N105" s="115"/>
      <c r="Q105" s="120"/>
    </row>
    <row r="106" spans="1:17" ht="14.25" customHeight="1">
      <c r="A106" s="154"/>
      <c r="B106" s="123" t="s">
        <v>75</v>
      </c>
      <c r="C106" s="189"/>
      <c r="D106" s="98"/>
      <c r="E106" s="98"/>
      <c r="F106" s="115"/>
      <c r="G106" s="189"/>
      <c r="H106" s="98"/>
      <c r="I106" s="98"/>
      <c r="J106" s="115"/>
      <c r="K106" s="189"/>
      <c r="L106" s="98"/>
      <c r="M106" s="98"/>
      <c r="N106" s="115"/>
      <c r="Q106" s="120"/>
    </row>
    <row r="107" spans="1:17" ht="14.25" customHeight="1">
      <c r="A107" s="154"/>
      <c r="B107" s="123">
        <v>32389</v>
      </c>
      <c r="C107" s="189">
        <v>5000</v>
      </c>
      <c r="D107" s="98">
        <v>5000</v>
      </c>
      <c r="E107" s="98"/>
      <c r="F107" s="115"/>
      <c r="G107" s="189"/>
      <c r="H107" s="98"/>
      <c r="I107" s="98"/>
      <c r="J107" s="115"/>
      <c r="K107" s="189">
        <v>3000</v>
      </c>
      <c r="L107" s="98"/>
      <c r="M107" s="98">
        <v>3000</v>
      </c>
      <c r="N107" s="115"/>
      <c r="Q107" s="120"/>
    </row>
    <row r="108" spans="1:17" ht="14.25" customHeight="1">
      <c r="A108" s="157">
        <v>3239</v>
      </c>
      <c r="B108" s="122"/>
      <c r="C108" s="192">
        <f>SUM(C109:C111)</f>
        <v>36700</v>
      </c>
      <c r="D108" s="143">
        <f>SUM(D109:D111)</f>
        <v>0</v>
      </c>
      <c r="E108" s="192">
        <f>SUM(E109:E111)</f>
        <v>36700</v>
      </c>
      <c r="F108" s="158">
        <f>SUM(F110:F111)</f>
        <v>0</v>
      </c>
      <c r="G108" s="192"/>
      <c r="H108" s="143"/>
      <c r="I108" s="143"/>
      <c r="J108" s="158"/>
      <c r="K108" s="192">
        <f>SUM(K109:K111)</f>
        <v>51000</v>
      </c>
      <c r="L108" s="143">
        <f>SUM(L109:L111)</f>
        <v>0</v>
      </c>
      <c r="M108" s="192">
        <f>SUM(M109:M111)</f>
        <v>51000</v>
      </c>
      <c r="N108" s="158">
        <f>SUM(N110:N111)</f>
        <v>0</v>
      </c>
      <c r="Q108" s="120"/>
    </row>
    <row r="109" spans="1:17" ht="14.25" customHeight="1">
      <c r="A109" s="157"/>
      <c r="B109" s="141">
        <v>32391</v>
      </c>
      <c r="C109" s="192">
        <v>8000</v>
      </c>
      <c r="D109" s="143">
        <v>0</v>
      </c>
      <c r="E109" s="143">
        <v>8000</v>
      </c>
      <c r="F109" s="158"/>
      <c r="G109" s="192"/>
      <c r="H109" s="143"/>
      <c r="I109" s="143"/>
      <c r="J109" s="158"/>
      <c r="K109" s="192">
        <v>17500</v>
      </c>
      <c r="L109" s="143">
        <v>0</v>
      </c>
      <c r="M109" s="143">
        <v>17500</v>
      </c>
      <c r="N109" s="158"/>
      <c r="Q109" s="120"/>
    </row>
    <row r="110" spans="1:17" ht="14.25" customHeight="1">
      <c r="A110" s="157"/>
      <c r="B110" s="141" t="s">
        <v>76</v>
      </c>
      <c r="C110" s="191">
        <v>18000</v>
      </c>
      <c r="D110" s="125">
        <v>0</v>
      </c>
      <c r="E110" s="125">
        <v>18000</v>
      </c>
      <c r="F110" s="126"/>
      <c r="G110" s="191"/>
      <c r="H110" s="125"/>
      <c r="I110" s="125"/>
      <c r="J110" s="126"/>
      <c r="K110" s="191">
        <v>18000</v>
      </c>
      <c r="L110" s="125">
        <v>0</v>
      </c>
      <c r="M110" s="125">
        <v>18000</v>
      </c>
      <c r="N110" s="126"/>
      <c r="Q110" s="120"/>
    </row>
    <row r="111" spans="1:17" ht="14.25" customHeight="1">
      <c r="A111" s="157"/>
      <c r="B111" s="141" t="s">
        <v>77</v>
      </c>
      <c r="C111" s="191">
        <v>10700</v>
      </c>
      <c r="D111" s="125">
        <v>0</v>
      </c>
      <c r="E111" s="125">
        <v>10700</v>
      </c>
      <c r="F111" s="126"/>
      <c r="G111" s="191"/>
      <c r="H111" s="125"/>
      <c r="I111" s="125"/>
      <c r="J111" s="126"/>
      <c r="K111" s="191">
        <v>15500</v>
      </c>
      <c r="L111" s="125">
        <v>0</v>
      </c>
      <c r="M111" s="125">
        <v>15500</v>
      </c>
      <c r="N111" s="126"/>
      <c r="O111" s="19">
        <v>0</v>
      </c>
      <c r="P111" s="19">
        <v>0</v>
      </c>
      <c r="Q111" s="120"/>
    </row>
    <row r="112" spans="1:17" ht="14.25" customHeight="1">
      <c r="A112" s="152">
        <v>329</v>
      </c>
      <c r="B112" s="112"/>
      <c r="C112" s="187">
        <f>C113+C115+C119+C121</f>
        <v>135000</v>
      </c>
      <c r="D112" s="144">
        <f>D113+D115+D119+D121</f>
        <v>31000</v>
      </c>
      <c r="E112" s="144">
        <f>E113+E115+E119+E121</f>
        <v>104000</v>
      </c>
      <c r="F112" s="153">
        <f>F113+F115+F119+F121</f>
        <v>0</v>
      </c>
      <c r="G112" s="187"/>
      <c r="H112" s="144"/>
      <c r="I112" s="144"/>
      <c r="J112" s="153"/>
      <c r="K112" s="187">
        <f>K113+K115+K119+K121</f>
        <v>93750</v>
      </c>
      <c r="L112" s="144">
        <f>L113+L115+L119+L121</f>
        <v>27220</v>
      </c>
      <c r="M112" s="144">
        <f>M113+M115+M119+M121</f>
        <v>66530</v>
      </c>
      <c r="N112" s="153">
        <f>N113+N115+N119+N121</f>
        <v>0</v>
      </c>
      <c r="Q112" s="120"/>
    </row>
    <row r="113" spans="1:17" ht="14.25" customHeight="1">
      <c r="A113" s="157">
        <v>3291</v>
      </c>
      <c r="B113" s="122"/>
      <c r="C113" s="192">
        <f aca="true" t="shared" si="9" ref="C113:N113">SUM(C114)</f>
        <v>0</v>
      </c>
      <c r="D113" s="143">
        <f t="shared" si="9"/>
        <v>0</v>
      </c>
      <c r="E113" s="143">
        <f t="shared" si="9"/>
        <v>0</v>
      </c>
      <c r="F113" s="158">
        <f t="shared" si="9"/>
        <v>0</v>
      </c>
      <c r="G113" s="192"/>
      <c r="H113" s="143"/>
      <c r="I113" s="143"/>
      <c r="J113" s="158"/>
      <c r="K113" s="192">
        <f t="shared" si="9"/>
        <v>0</v>
      </c>
      <c r="L113" s="143">
        <f t="shared" si="9"/>
        <v>0</v>
      </c>
      <c r="M113" s="143">
        <f t="shared" si="9"/>
        <v>0</v>
      </c>
      <c r="N113" s="158">
        <f t="shared" si="9"/>
        <v>0</v>
      </c>
      <c r="Q113" s="120"/>
    </row>
    <row r="114" spans="1:17" ht="14.25" customHeight="1">
      <c r="A114" s="157"/>
      <c r="B114" s="142">
        <v>32911</v>
      </c>
      <c r="C114" s="191"/>
      <c r="D114" s="125"/>
      <c r="E114" s="125"/>
      <c r="F114" s="126"/>
      <c r="G114" s="191"/>
      <c r="H114" s="125"/>
      <c r="I114" s="125"/>
      <c r="J114" s="126"/>
      <c r="K114" s="191"/>
      <c r="L114" s="125"/>
      <c r="M114" s="125"/>
      <c r="N114" s="126"/>
      <c r="Q114" s="120"/>
    </row>
    <row r="115" spans="1:17" ht="14.25" customHeight="1">
      <c r="A115" s="154">
        <v>3292</v>
      </c>
      <c r="B115" s="109"/>
      <c r="C115" s="188">
        <f>SUM(C116:C118)</f>
        <v>99000</v>
      </c>
      <c r="D115" s="97">
        <f>SUM(D116:D118)</f>
        <v>31000</v>
      </c>
      <c r="E115" s="97">
        <f>SUM(E116:E118)</f>
        <v>68000</v>
      </c>
      <c r="F115" s="131">
        <f>SUM(F116:F118)</f>
        <v>0</v>
      </c>
      <c r="G115" s="188"/>
      <c r="H115" s="97"/>
      <c r="I115" s="97"/>
      <c r="J115" s="131"/>
      <c r="K115" s="188">
        <f>SUM(K116:K118)</f>
        <v>55800</v>
      </c>
      <c r="L115" s="97">
        <f>SUM(L116:L118)</f>
        <v>27220</v>
      </c>
      <c r="M115" s="97">
        <f>SUM(M116:M118)</f>
        <v>28580</v>
      </c>
      <c r="N115" s="131">
        <f>SUM(N116:N118)</f>
        <v>0</v>
      </c>
      <c r="Q115" s="120"/>
    </row>
    <row r="116" spans="1:17" ht="14.25" customHeight="1">
      <c r="A116" s="154"/>
      <c r="B116" s="123" t="s">
        <v>78</v>
      </c>
      <c r="C116" s="189">
        <v>38000</v>
      </c>
      <c r="D116" s="98"/>
      <c r="E116" s="98">
        <v>38000</v>
      </c>
      <c r="F116" s="115"/>
      <c r="G116" s="189"/>
      <c r="H116" s="98"/>
      <c r="I116" s="98"/>
      <c r="J116" s="115"/>
      <c r="K116" s="189">
        <v>25000</v>
      </c>
      <c r="L116" s="98"/>
      <c r="M116" s="98">
        <v>25000</v>
      </c>
      <c r="N116" s="115"/>
      <c r="Q116" s="120"/>
    </row>
    <row r="117" spans="1:17" ht="14.25" customHeight="1">
      <c r="A117" s="154"/>
      <c r="B117" s="123" t="s">
        <v>79</v>
      </c>
      <c r="C117" s="189">
        <v>30000</v>
      </c>
      <c r="D117" s="98"/>
      <c r="E117" s="98">
        <v>30000</v>
      </c>
      <c r="F117" s="115"/>
      <c r="G117" s="189"/>
      <c r="H117" s="98"/>
      <c r="I117" s="98"/>
      <c r="J117" s="115"/>
      <c r="K117" s="189">
        <v>2800</v>
      </c>
      <c r="L117" s="98"/>
      <c r="M117" s="98">
        <v>2800</v>
      </c>
      <c r="N117" s="115"/>
      <c r="Q117" s="120"/>
    </row>
    <row r="118" spans="1:17" ht="14.25" customHeight="1">
      <c r="A118" s="154"/>
      <c r="B118" s="123" t="s">
        <v>80</v>
      </c>
      <c r="C118" s="189">
        <v>31000</v>
      </c>
      <c r="D118" s="98">
        <v>31000</v>
      </c>
      <c r="E118" s="98"/>
      <c r="F118" s="115"/>
      <c r="G118" s="189"/>
      <c r="H118" s="98"/>
      <c r="I118" s="98"/>
      <c r="J118" s="115"/>
      <c r="K118" s="189">
        <v>28000</v>
      </c>
      <c r="L118" s="98">
        <v>27220</v>
      </c>
      <c r="M118" s="98">
        <v>780</v>
      </c>
      <c r="N118" s="115"/>
      <c r="Q118" s="120"/>
    </row>
    <row r="119" spans="1:17" ht="14.25" customHeight="1">
      <c r="A119" s="157">
        <v>3293</v>
      </c>
      <c r="B119" s="122"/>
      <c r="C119" s="192">
        <f aca="true" t="shared" si="10" ref="C119:N119">C120</f>
        <v>25000</v>
      </c>
      <c r="D119" s="143">
        <f t="shared" si="10"/>
        <v>0</v>
      </c>
      <c r="E119" s="143">
        <f t="shared" si="10"/>
        <v>25000</v>
      </c>
      <c r="F119" s="158">
        <f t="shared" si="10"/>
        <v>0</v>
      </c>
      <c r="G119" s="192"/>
      <c r="H119" s="143"/>
      <c r="I119" s="143"/>
      <c r="J119" s="158"/>
      <c r="K119" s="192">
        <f t="shared" si="10"/>
        <v>30000</v>
      </c>
      <c r="L119" s="143">
        <f t="shared" si="10"/>
        <v>0</v>
      </c>
      <c r="M119" s="143">
        <f t="shared" si="10"/>
        <v>30000</v>
      </c>
      <c r="N119" s="158">
        <f t="shared" si="10"/>
        <v>0</v>
      </c>
      <c r="Q119" s="120"/>
    </row>
    <row r="120" spans="1:17" ht="14.25" customHeight="1">
      <c r="A120" s="157"/>
      <c r="B120" s="141" t="s">
        <v>81</v>
      </c>
      <c r="C120" s="173">
        <v>25000</v>
      </c>
      <c r="D120" s="177">
        <v>0</v>
      </c>
      <c r="E120" s="177">
        <v>25000</v>
      </c>
      <c r="F120" s="193"/>
      <c r="G120" s="173"/>
      <c r="H120" s="177"/>
      <c r="I120" s="177"/>
      <c r="J120" s="193"/>
      <c r="K120" s="173">
        <v>30000</v>
      </c>
      <c r="L120" s="177">
        <v>0</v>
      </c>
      <c r="M120" s="177">
        <v>30000</v>
      </c>
      <c r="N120" s="193"/>
      <c r="Q120" s="120"/>
    </row>
    <row r="121" spans="1:17" ht="14.25" customHeight="1">
      <c r="A121" s="154">
        <v>3299</v>
      </c>
      <c r="B121" s="109"/>
      <c r="C121" s="188">
        <f>SUM(C122:C123)</f>
        <v>11000</v>
      </c>
      <c r="D121" s="97">
        <f>SUM(D122:D123)</f>
        <v>0</v>
      </c>
      <c r="E121" s="97">
        <f>SUM(E122:E123)</f>
        <v>11000</v>
      </c>
      <c r="F121" s="131">
        <f>SUM(F122:F123)</f>
        <v>0</v>
      </c>
      <c r="G121" s="188"/>
      <c r="H121" s="97"/>
      <c r="I121" s="97"/>
      <c r="J121" s="131"/>
      <c r="K121" s="188">
        <f>SUM(K122:K123)</f>
        <v>7950</v>
      </c>
      <c r="L121" s="97">
        <f>SUM(L122:L123)</f>
        <v>0</v>
      </c>
      <c r="M121" s="97">
        <f>SUM(M122:M123)</f>
        <v>7950</v>
      </c>
      <c r="N121" s="131">
        <f>SUM(N122:N123)</f>
        <v>0</v>
      </c>
      <c r="Q121" s="120"/>
    </row>
    <row r="122" spans="1:17" ht="14.25" customHeight="1">
      <c r="A122" s="154"/>
      <c r="B122" s="123">
        <v>32991</v>
      </c>
      <c r="C122" s="189">
        <v>5000</v>
      </c>
      <c r="D122" s="98">
        <v>0</v>
      </c>
      <c r="E122" s="98">
        <v>5000</v>
      </c>
      <c r="F122" s="115"/>
      <c r="G122" s="189"/>
      <c r="H122" s="98"/>
      <c r="I122" s="98"/>
      <c r="J122" s="115"/>
      <c r="K122" s="189">
        <v>2950</v>
      </c>
      <c r="L122" s="98">
        <v>0</v>
      </c>
      <c r="M122" s="98">
        <v>2950</v>
      </c>
      <c r="N122" s="115"/>
      <c r="Q122" s="120"/>
    </row>
    <row r="123" spans="1:17" ht="14.25" customHeight="1">
      <c r="A123" s="154"/>
      <c r="B123" s="123">
        <v>32999</v>
      </c>
      <c r="C123" s="189">
        <v>6000</v>
      </c>
      <c r="D123" s="98"/>
      <c r="E123" s="98">
        <v>6000</v>
      </c>
      <c r="F123" s="115"/>
      <c r="G123" s="189"/>
      <c r="H123" s="98"/>
      <c r="I123" s="98"/>
      <c r="J123" s="115"/>
      <c r="K123" s="189">
        <v>5000</v>
      </c>
      <c r="L123" s="98"/>
      <c r="M123" s="98">
        <v>5000</v>
      </c>
      <c r="N123" s="115"/>
      <c r="O123" s="19">
        <v>0</v>
      </c>
      <c r="P123" s="19">
        <v>0</v>
      </c>
      <c r="Q123" s="120"/>
    </row>
    <row r="124" spans="1:17" ht="14.25" customHeight="1">
      <c r="A124" s="156">
        <v>34</v>
      </c>
      <c r="B124" s="111"/>
      <c r="C124" s="187">
        <f>C125+C128</f>
        <v>136020</v>
      </c>
      <c r="D124" s="144">
        <f>D125+D128</f>
        <v>21000</v>
      </c>
      <c r="E124" s="144">
        <f>E125+E128</f>
        <v>115020</v>
      </c>
      <c r="F124" s="153">
        <f>F125+F128</f>
        <v>0</v>
      </c>
      <c r="G124" s="187"/>
      <c r="H124" s="144"/>
      <c r="I124" s="144"/>
      <c r="J124" s="153"/>
      <c r="K124" s="187">
        <f>K125+K128</f>
        <v>154532.77</v>
      </c>
      <c r="L124" s="144">
        <f>L125+L128</f>
        <v>18352</v>
      </c>
      <c r="M124" s="144">
        <f>M125+M128</f>
        <v>136180.74</v>
      </c>
      <c r="N124" s="153">
        <f>N125+N128</f>
        <v>0</v>
      </c>
      <c r="Q124" s="120"/>
    </row>
    <row r="125" spans="1:17" ht="14.25" customHeight="1">
      <c r="A125" s="152">
        <v>342</v>
      </c>
      <c r="B125" s="111"/>
      <c r="C125" s="187">
        <f aca="true" t="shared" si="11" ref="C125:N125">SUM(C126)</f>
        <v>115020</v>
      </c>
      <c r="D125" s="144">
        <f t="shared" si="11"/>
        <v>0</v>
      </c>
      <c r="E125" s="144">
        <f t="shared" si="11"/>
        <v>115020</v>
      </c>
      <c r="F125" s="153">
        <f t="shared" si="11"/>
        <v>0</v>
      </c>
      <c r="G125" s="187"/>
      <c r="H125" s="144"/>
      <c r="I125" s="144"/>
      <c r="J125" s="153"/>
      <c r="K125" s="187">
        <f t="shared" si="11"/>
        <v>115220</v>
      </c>
      <c r="L125" s="144">
        <f t="shared" si="11"/>
        <v>0</v>
      </c>
      <c r="M125" s="144">
        <f t="shared" si="11"/>
        <v>115220</v>
      </c>
      <c r="N125" s="153">
        <f t="shared" si="11"/>
        <v>0</v>
      </c>
      <c r="Q125" s="120"/>
    </row>
    <row r="126" spans="1:17" ht="14.25" customHeight="1">
      <c r="A126" s="154">
        <v>3423</v>
      </c>
      <c r="B126" s="113"/>
      <c r="C126" s="97">
        <f>C127</f>
        <v>115020</v>
      </c>
      <c r="D126" s="97">
        <f>D127</f>
        <v>0</v>
      </c>
      <c r="E126" s="97">
        <f>E127</f>
        <v>115020</v>
      </c>
      <c r="F126" s="131">
        <f>F127</f>
        <v>0</v>
      </c>
      <c r="G126" s="97"/>
      <c r="H126" s="97"/>
      <c r="I126" s="97"/>
      <c r="J126" s="131"/>
      <c r="K126" s="97">
        <v>115220</v>
      </c>
      <c r="L126" s="97">
        <f>L127</f>
        <v>0</v>
      </c>
      <c r="M126" s="97">
        <v>115220</v>
      </c>
      <c r="N126" s="131">
        <f>N127</f>
        <v>0</v>
      </c>
      <c r="Q126" s="120"/>
    </row>
    <row r="127" spans="1:17" ht="14.25" customHeight="1">
      <c r="A127" s="164"/>
      <c r="B127" s="165" t="s">
        <v>107</v>
      </c>
      <c r="C127" s="194">
        <v>115020</v>
      </c>
      <c r="D127" s="166">
        <v>0</v>
      </c>
      <c r="E127" s="166">
        <v>115020</v>
      </c>
      <c r="F127" s="167"/>
      <c r="G127" s="194"/>
      <c r="H127" s="166"/>
      <c r="I127" s="166"/>
      <c r="J127" s="167"/>
      <c r="K127" s="194">
        <v>115220</v>
      </c>
      <c r="L127" s="166">
        <v>0</v>
      </c>
      <c r="M127" s="166">
        <v>115220</v>
      </c>
      <c r="N127" s="167"/>
      <c r="O127" s="19">
        <v>0</v>
      </c>
      <c r="P127" s="19">
        <v>0</v>
      </c>
      <c r="Q127" s="120"/>
    </row>
    <row r="128" spans="1:17" ht="14.25" customHeight="1">
      <c r="A128" s="152">
        <v>343</v>
      </c>
      <c r="B128" s="112"/>
      <c r="C128" s="187">
        <f>C129+C132+C134</f>
        <v>21000</v>
      </c>
      <c r="D128" s="144">
        <f>D129+D132+D134</f>
        <v>21000</v>
      </c>
      <c r="E128" s="144">
        <f>E129+E132+E134</f>
        <v>0</v>
      </c>
      <c r="F128" s="153">
        <f>F129+F132+F134</f>
        <v>0</v>
      </c>
      <c r="G128" s="187"/>
      <c r="H128" s="144"/>
      <c r="I128" s="144"/>
      <c r="J128" s="153"/>
      <c r="K128" s="187">
        <f>K129+K132+K134</f>
        <v>39312.77</v>
      </c>
      <c r="L128" s="144">
        <f>L129+L132+L134</f>
        <v>18352</v>
      </c>
      <c r="M128" s="144">
        <f>M129+M132+M134</f>
        <v>20960.74</v>
      </c>
      <c r="N128" s="153">
        <f>N129+N132+N134</f>
        <v>0</v>
      </c>
      <c r="Q128" s="120"/>
    </row>
    <row r="129" spans="1:17" ht="14.25" customHeight="1">
      <c r="A129" s="154">
        <v>3431</v>
      </c>
      <c r="B129" s="109"/>
      <c r="C129" s="188">
        <f>SUM(C130:C131)</f>
        <v>20000</v>
      </c>
      <c r="D129" s="97">
        <f>SUM(D130:D131)</f>
        <v>20000</v>
      </c>
      <c r="E129" s="97">
        <f>SUM(E130:E131)</f>
        <v>0</v>
      </c>
      <c r="F129" s="131">
        <f>SUM(F130:F131)</f>
        <v>0</v>
      </c>
      <c r="G129" s="188"/>
      <c r="H129" s="97"/>
      <c r="I129" s="97"/>
      <c r="J129" s="131"/>
      <c r="K129" s="188">
        <f>SUM(K130:K131)</f>
        <v>38300</v>
      </c>
      <c r="L129" s="97">
        <f>SUM(L130:L131)</f>
        <v>17352</v>
      </c>
      <c r="M129" s="97">
        <f>SUM(M130:M131)</f>
        <v>20947.97</v>
      </c>
      <c r="N129" s="131">
        <f>SUM(N130:N131)</f>
        <v>0</v>
      </c>
      <c r="Q129" s="120"/>
    </row>
    <row r="130" spans="1:17" ht="14.25" customHeight="1">
      <c r="A130" s="154"/>
      <c r="B130" s="123" t="s">
        <v>82</v>
      </c>
      <c r="C130" s="189">
        <v>17000</v>
      </c>
      <c r="D130" s="98">
        <v>17000</v>
      </c>
      <c r="E130" s="98"/>
      <c r="F130" s="115"/>
      <c r="G130" s="189"/>
      <c r="H130" s="98"/>
      <c r="I130" s="98"/>
      <c r="J130" s="115"/>
      <c r="K130" s="189">
        <v>35000</v>
      </c>
      <c r="L130" s="98">
        <v>14052</v>
      </c>
      <c r="M130" s="98">
        <v>20947.97</v>
      </c>
      <c r="N130" s="115"/>
      <c r="Q130" s="120"/>
    </row>
    <row r="131" spans="1:17" ht="14.25" customHeight="1">
      <c r="A131" s="154"/>
      <c r="B131" s="123" t="s">
        <v>83</v>
      </c>
      <c r="C131" s="189">
        <v>3000</v>
      </c>
      <c r="D131" s="98">
        <v>3000</v>
      </c>
      <c r="E131" s="98"/>
      <c r="F131" s="115"/>
      <c r="G131" s="189"/>
      <c r="H131" s="98"/>
      <c r="I131" s="98"/>
      <c r="J131" s="115"/>
      <c r="K131" s="189">
        <v>3300</v>
      </c>
      <c r="L131" s="98">
        <v>3300</v>
      </c>
      <c r="M131" s="98"/>
      <c r="N131" s="115"/>
      <c r="Q131" s="120"/>
    </row>
    <row r="132" spans="1:17" ht="14.25" customHeight="1">
      <c r="A132" s="159">
        <v>3432</v>
      </c>
      <c r="B132" s="123"/>
      <c r="C132" s="188">
        <f aca="true" t="shared" si="12" ref="C132:N132">C133</f>
        <v>0</v>
      </c>
      <c r="D132" s="97">
        <f t="shared" si="12"/>
        <v>0</v>
      </c>
      <c r="E132" s="97">
        <f t="shared" si="12"/>
        <v>0</v>
      </c>
      <c r="F132" s="131">
        <f t="shared" si="12"/>
        <v>0</v>
      </c>
      <c r="G132" s="188"/>
      <c r="H132" s="97"/>
      <c r="I132" s="97"/>
      <c r="J132" s="131"/>
      <c r="K132" s="188">
        <f t="shared" si="12"/>
        <v>12.77</v>
      </c>
      <c r="L132" s="97">
        <f t="shared" si="12"/>
        <v>0</v>
      </c>
      <c r="M132" s="97">
        <f t="shared" si="12"/>
        <v>12.77</v>
      </c>
      <c r="N132" s="131">
        <f t="shared" si="12"/>
        <v>0</v>
      </c>
      <c r="Q132" s="120"/>
    </row>
    <row r="133" spans="1:17" ht="14.25" customHeight="1">
      <c r="A133" s="154"/>
      <c r="B133" s="123">
        <v>34321</v>
      </c>
      <c r="C133" s="189"/>
      <c r="D133" s="98">
        <v>0</v>
      </c>
      <c r="E133" s="98"/>
      <c r="F133" s="115"/>
      <c r="G133" s="189"/>
      <c r="H133" s="98"/>
      <c r="I133" s="98"/>
      <c r="J133" s="115"/>
      <c r="K133" s="189">
        <v>12.77</v>
      </c>
      <c r="L133" s="98">
        <v>0</v>
      </c>
      <c r="M133" s="98">
        <v>12.77</v>
      </c>
      <c r="N133" s="115"/>
      <c r="Q133" s="120"/>
    </row>
    <row r="134" spans="1:17" ht="14.25" customHeight="1">
      <c r="A134" s="154">
        <v>3433</v>
      </c>
      <c r="B134" s="109"/>
      <c r="C134" s="188">
        <f aca="true" t="shared" si="13" ref="C134:N134">C135</f>
        <v>1000</v>
      </c>
      <c r="D134" s="97">
        <f t="shared" si="13"/>
        <v>1000</v>
      </c>
      <c r="E134" s="97">
        <f t="shared" si="13"/>
        <v>0</v>
      </c>
      <c r="F134" s="131">
        <f t="shared" si="13"/>
        <v>0</v>
      </c>
      <c r="G134" s="188"/>
      <c r="H134" s="97"/>
      <c r="I134" s="97"/>
      <c r="J134" s="131"/>
      <c r="K134" s="188">
        <f t="shared" si="13"/>
        <v>1000</v>
      </c>
      <c r="L134" s="97">
        <f t="shared" si="13"/>
        <v>1000</v>
      </c>
      <c r="M134" s="97">
        <f t="shared" si="13"/>
        <v>0</v>
      </c>
      <c r="N134" s="131">
        <f t="shared" si="13"/>
        <v>0</v>
      </c>
      <c r="Q134" s="120"/>
    </row>
    <row r="135" spans="1:17" ht="14.25" customHeight="1">
      <c r="A135" s="155"/>
      <c r="B135" s="123" t="s">
        <v>84</v>
      </c>
      <c r="C135" s="189">
        <v>1000</v>
      </c>
      <c r="D135" s="98">
        <v>1000</v>
      </c>
      <c r="E135" s="98"/>
      <c r="F135" s="115"/>
      <c r="G135" s="189"/>
      <c r="H135" s="98"/>
      <c r="I135" s="98"/>
      <c r="J135" s="115"/>
      <c r="K135" s="189">
        <v>1000</v>
      </c>
      <c r="L135" s="98">
        <v>1000</v>
      </c>
      <c r="M135" s="98"/>
      <c r="N135" s="115"/>
      <c r="O135" s="48">
        <f>SUM(O136)</f>
        <v>0</v>
      </c>
      <c r="P135" s="48">
        <f>SUM(P136)</f>
        <v>0</v>
      </c>
      <c r="Q135" s="120"/>
    </row>
    <row r="136" spans="1:17" ht="14.25" customHeight="1">
      <c r="A136" s="156">
        <v>38</v>
      </c>
      <c r="B136" s="109"/>
      <c r="C136" s="187">
        <f>C140+C137</f>
        <v>18000</v>
      </c>
      <c r="D136" s="187">
        <f>D140+D137</f>
        <v>0</v>
      </c>
      <c r="E136" s="187">
        <f>E140+E137</f>
        <v>18000</v>
      </c>
      <c r="F136" s="187">
        <f>F140+F137</f>
        <v>0</v>
      </c>
      <c r="G136" s="187">
        <f aca="true" t="shared" si="14" ref="G136:N136">G140+G137</f>
        <v>0</v>
      </c>
      <c r="H136" s="187">
        <f t="shared" si="14"/>
        <v>0</v>
      </c>
      <c r="I136" s="187">
        <f t="shared" si="14"/>
        <v>0</v>
      </c>
      <c r="J136" s="187">
        <f t="shared" si="14"/>
        <v>0</v>
      </c>
      <c r="K136" s="187">
        <f t="shared" si="14"/>
        <v>18000</v>
      </c>
      <c r="L136" s="187">
        <f t="shared" si="14"/>
        <v>0</v>
      </c>
      <c r="M136" s="187">
        <f t="shared" si="14"/>
        <v>18000</v>
      </c>
      <c r="N136" s="207">
        <f t="shared" si="14"/>
        <v>0</v>
      </c>
      <c r="O136" s="19">
        <v>0</v>
      </c>
      <c r="P136" s="19">
        <v>0</v>
      </c>
      <c r="Q136" s="120"/>
    </row>
    <row r="137" spans="1:17" ht="14.25" customHeight="1">
      <c r="A137" s="152">
        <v>381</v>
      </c>
      <c r="B137" s="109"/>
      <c r="C137" s="187">
        <f aca="true" t="shared" si="15" ref="C137:N138">C138</f>
        <v>1000</v>
      </c>
      <c r="D137" s="187">
        <f t="shared" si="15"/>
        <v>0</v>
      </c>
      <c r="E137" s="187">
        <f t="shared" si="15"/>
        <v>1000</v>
      </c>
      <c r="F137" s="187">
        <f t="shared" si="15"/>
        <v>0</v>
      </c>
      <c r="G137" s="187">
        <f t="shared" si="15"/>
        <v>0</v>
      </c>
      <c r="H137" s="187">
        <f t="shared" si="15"/>
        <v>0</v>
      </c>
      <c r="I137" s="187">
        <f t="shared" si="15"/>
        <v>0</v>
      </c>
      <c r="J137" s="187">
        <f t="shared" si="15"/>
        <v>0</v>
      </c>
      <c r="K137" s="187">
        <f t="shared" si="15"/>
        <v>1000</v>
      </c>
      <c r="L137" s="187">
        <f t="shared" si="15"/>
        <v>0</v>
      </c>
      <c r="M137" s="187">
        <f t="shared" si="15"/>
        <v>1000</v>
      </c>
      <c r="N137" s="207">
        <f t="shared" si="15"/>
        <v>0</v>
      </c>
      <c r="Q137" s="120"/>
    </row>
    <row r="138" spans="1:17" ht="14.25" customHeight="1">
      <c r="A138" s="205">
        <v>3811</v>
      </c>
      <c r="B138" s="109"/>
      <c r="C138" s="187">
        <f t="shared" si="15"/>
        <v>1000</v>
      </c>
      <c r="D138" s="187">
        <f t="shared" si="15"/>
        <v>0</v>
      </c>
      <c r="E138" s="187">
        <f t="shared" si="15"/>
        <v>1000</v>
      </c>
      <c r="F138" s="187">
        <f t="shared" si="15"/>
        <v>0</v>
      </c>
      <c r="G138" s="187">
        <f t="shared" si="15"/>
        <v>0</v>
      </c>
      <c r="H138" s="187">
        <f t="shared" si="15"/>
        <v>0</v>
      </c>
      <c r="I138" s="187">
        <f t="shared" si="15"/>
        <v>0</v>
      </c>
      <c r="J138" s="187">
        <f t="shared" si="15"/>
        <v>0</v>
      </c>
      <c r="K138" s="187">
        <f t="shared" si="15"/>
        <v>1000</v>
      </c>
      <c r="L138" s="187">
        <f t="shared" si="15"/>
        <v>0</v>
      </c>
      <c r="M138" s="187">
        <f t="shared" si="15"/>
        <v>1000</v>
      </c>
      <c r="N138" s="207">
        <f t="shared" si="15"/>
        <v>0</v>
      </c>
      <c r="Q138" s="120"/>
    </row>
    <row r="139" spans="1:17" ht="14.25" customHeight="1">
      <c r="A139" s="155"/>
      <c r="B139" s="109">
        <v>38114</v>
      </c>
      <c r="C139" s="197">
        <v>1000</v>
      </c>
      <c r="D139" s="99"/>
      <c r="E139" s="99">
        <v>1000</v>
      </c>
      <c r="F139" s="162"/>
      <c r="G139" s="197"/>
      <c r="H139" s="99"/>
      <c r="I139" s="99"/>
      <c r="J139" s="162"/>
      <c r="K139" s="197">
        <v>1000</v>
      </c>
      <c r="L139" s="99"/>
      <c r="M139" s="99">
        <v>1000</v>
      </c>
      <c r="N139" s="162"/>
      <c r="Q139" s="120"/>
    </row>
    <row r="140" spans="1:17" ht="14.25" customHeight="1">
      <c r="A140" s="152">
        <v>383</v>
      </c>
      <c r="B140" s="112"/>
      <c r="C140" s="187">
        <f>SUM(C141)</f>
        <v>17000</v>
      </c>
      <c r="D140" s="144">
        <f>SUM(D141)</f>
        <v>0</v>
      </c>
      <c r="E140" s="144">
        <f>E141</f>
        <v>17000</v>
      </c>
      <c r="F140" s="153">
        <f>SUM(F141:F143)</f>
        <v>0</v>
      </c>
      <c r="G140" s="187"/>
      <c r="H140" s="144"/>
      <c r="I140" s="144"/>
      <c r="J140" s="153"/>
      <c r="K140" s="187">
        <f>SUM(K141)</f>
        <v>17000</v>
      </c>
      <c r="L140" s="144">
        <f>SUM(L141)</f>
        <v>0</v>
      </c>
      <c r="M140" s="144">
        <f>M141</f>
        <v>17000</v>
      </c>
      <c r="N140" s="153">
        <f>SUM(N141:N143)</f>
        <v>0</v>
      </c>
      <c r="Q140" s="120"/>
    </row>
    <row r="141" spans="1:17" ht="14.25" customHeight="1">
      <c r="A141" s="154">
        <v>3831</v>
      </c>
      <c r="B141" s="109"/>
      <c r="C141" s="188">
        <f>C142</f>
        <v>17000</v>
      </c>
      <c r="D141" s="97">
        <f>D142</f>
        <v>0</v>
      </c>
      <c r="E141" s="97">
        <f>E142</f>
        <v>17000</v>
      </c>
      <c r="F141" s="131"/>
      <c r="G141" s="188"/>
      <c r="H141" s="97"/>
      <c r="I141" s="97"/>
      <c r="J141" s="131"/>
      <c r="K141" s="188">
        <f>K142</f>
        <v>17000</v>
      </c>
      <c r="L141" s="97">
        <f>L142</f>
        <v>0</v>
      </c>
      <c r="M141" s="97">
        <f>M142</f>
        <v>17000</v>
      </c>
      <c r="N141" s="131"/>
      <c r="Q141" s="120"/>
    </row>
    <row r="142" spans="1:17" ht="14.25" customHeight="1">
      <c r="A142" s="154"/>
      <c r="B142" s="109">
        <v>38311</v>
      </c>
      <c r="C142" s="188">
        <v>17000</v>
      </c>
      <c r="D142" s="97">
        <v>0</v>
      </c>
      <c r="E142" s="97">
        <v>17000</v>
      </c>
      <c r="F142" s="131"/>
      <c r="G142" s="188"/>
      <c r="H142" s="97"/>
      <c r="I142" s="97"/>
      <c r="J142" s="131"/>
      <c r="K142" s="188">
        <v>17000</v>
      </c>
      <c r="L142" s="97">
        <v>0</v>
      </c>
      <c r="M142" s="97">
        <v>17000</v>
      </c>
      <c r="N142" s="131"/>
      <c r="Q142" s="120"/>
    </row>
    <row r="143" spans="1:17" ht="14.25" customHeight="1">
      <c r="A143" s="154"/>
      <c r="B143" s="109"/>
      <c r="C143" s="189"/>
      <c r="D143" s="98"/>
      <c r="E143" s="98"/>
      <c r="F143" s="115"/>
      <c r="G143" s="189"/>
      <c r="H143" s="98"/>
      <c r="I143" s="98"/>
      <c r="J143" s="115"/>
      <c r="K143" s="189"/>
      <c r="L143" s="98"/>
      <c r="M143" s="98"/>
      <c r="N143" s="115"/>
      <c r="Q143" s="120"/>
    </row>
    <row r="144" spans="1:17" ht="14.25" customHeight="1">
      <c r="A144" s="160">
        <v>41</v>
      </c>
      <c r="B144" s="122"/>
      <c r="C144" s="195">
        <f aca="true" t="shared" si="16" ref="C144:N144">C145</f>
        <v>0</v>
      </c>
      <c r="D144" s="145">
        <f t="shared" si="16"/>
        <v>0</v>
      </c>
      <c r="E144" s="145">
        <f t="shared" si="16"/>
        <v>0</v>
      </c>
      <c r="F144" s="161">
        <f t="shared" si="16"/>
        <v>0</v>
      </c>
      <c r="G144" s="195"/>
      <c r="H144" s="145"/>
      <c r="I144" s="145"/>
      <c r="J144" s="161"/>
      <c r="K144" s="195">
        <f t="shared" si="16"/>
        <v>0</v>
      </c>
      <c r="L144" s="145">
        <f t="shared" si="16"/>
        <v>0</v>
      </c>
      <c r="M144" s="145">
        <f t="shared" si="16"/>
        <v>0</v>
      </c>
      <c r="N144" s="161">
        <f t="shared" si="16"/>
        <v>0</v>
      </c>
      <c r="Q144" s="120"/>
    </row>
    <row r="145" spans="1:17" s="137" customFormat="1" ht="14.25" customHeight="1">
      <c r="A145" s="152">
        <v>412</v>
      </c>
      <c r="B145" s="112"/>
      <c r="C145" s="187">
        <f>C148+C146</f>
        <v>0</v>
      </c>
      <c r="D145" s="144">
        <f>D148+D146</f>
        <v>0</v>
      </c>
      <c r="E145" s="144">
        <f>E148+E146</f>
        <v>0</v>
      </c>
      <c r="F145" s="153">
        <f>F148+F146</f>
        <v>0</v>
      </c>
      <c r="G145" s="187"/>
      <c r="H145" s="144"/>
      <c r="I145" s="144"/>
      <c r="J145" s="153"/>
      <c r="K145" s="187">
        <f>K148+K146</f>
        <v>0</v>
      </c>
      <c r="L145" s="144">
        <f>L148+L146</f>
        <v>0</v>
      </c>
      <c r="M145" s="144">
        <f>M148+M146</f>
        <v>0</v>
      </c>
      <c r="N145" s="153">
        <f>N148+N146</f>
        <v>0</v>
      </c>
      <c r="Q145" s="138"/>
    </row>
    <row r="146" spans="1:17" ht="14.25" customHeight="1">
      <c r="A146" s="154">
        <v>4123</v>
      </c>
      <c r="B146" s="139"/>
      <c r="C146" s="196">
        <f aca="true" t="shared" si="17" ref="C146:N146">C147</f>
        <v>0</v>
      </c>
      <c r="D146" s="146">
        <f t="shared" si="17"/>
        <v>0</v>
      </c>
      <c r="E146" s="146">
        <f t="shared" si="17"/>
        <v>0</v>
      </c>
      <c r="F146" s="163">
        <f t="shared" si="17"/>
        <v>0</v>
      </c>
      <c r="G146" s="196"/>
      <c r="H146" s="146"/>
      <c r="I146" s="146"/>
      <c r="J146" s="163"/>
      <c r="K146" s="196">
        <f t="shared" si="17"/>
        <v>0</v>
      </c>
      <c r="L146" s="146">
        <f t="shared" si="17"/>
        <v>0</v>
      </c>
      <c r="M146" s="146">
        <f t="shared" si="17"/>
        <v>0</v>
      </c>
      <c r="N146" s="163">
        <f t="shared" si="17"/>
        <v>0</v>
      </c>
      <c r="Q146" s="120"/>
    </row>
    <row r="147" spans="1:17" ht="14.25" customHeight="1">
      <c r="A147" s="155"/>
      <c r="B147" s="109">
        <v>41231</v>
      </c>
      <c r="C147" s="197"/>
      <c r="D147" s="99"/>
      <c r="E147" s="99"/>
      <c r="F147" s="162"/>
      <c r="G147" s="197"/>
      <c r="H147" s="99"/>
      <c r="I147" s="99"/>
      <c r="J147" s="162"/>
      <c r="K147" s="197"/>
      <c r="L147" s="99"/>
      <c r="M147" s="99"/>
      <c r="N147" s="162"/>
      <c r="Q147" s="120"/>
    </row>
    <row r="148" spans="1:17" ht="14.25" customHeight="1">
      <c r="A148" s="154">
        <v>4124</v>
      </c>
      <c r="B148" s="109"/>
      <c r="C148" s="188">
        <f aca="true" t="shared" si="18" ref="C148:N148">C149</f>
        <v>0</v>
      </c>
      <c r="D148" s="97">
        <f t="shared" si="18"/>
        <v>0</v>
      </c>
      <c r="E148" s="97">
        <f t="shared" si="18"/>
        <v>0</v>
      </c>
      <c r="F148" s="131">
        <f t="shared" si="18"/>
        <v>0</v>
      </c>
      <c r="G148" s="188"/>
      <c r="H148" s="97"/>
      <c r="I148" s="97"/>
      <c r="J148" s="131"/>
      <c r="K148" s="188">
        <f t="shared" si="18"/>
        <v>0</v>
      </c>
      <c r="L148" s="97">
        <f t="shared" si="18"/>
        <v>0</v>
      </c>
      <c r="M148" s="97">
        <f t="shared" si="18"/>
        <v>0</v>
      </c>
      <c r="N148" s="131">
        <f t="shared" si="18"/>
        <v>0</v>
      </c>
      <c r="Q148" s="120"/>
    </row>
    <row r="149" spans="1:17" ht="14.25" customHeight="1">
      <c r="A149" s="154">
        <v>0</v>
      </c>
      <c r="B149" s="124" t="s">
        <v>85</v>
      </c>
      <c r="C149" s="189"/>
      <c r="D149" s="98">
        <v>0</v>
      </c>
      <c r="E149" s="98"/>
      <c r="F149" s="115"/>
      <c r="G149" s="189"/>
      <c r="H149" s="98"/>
      <c r="I149" s="98"/>
      <c r="J149" s="115"/>
      <c r="K149" s="189"/>
      <c r="L149" s="98">
        <v>0</v>
      </c>
      <c r="M149" s="98"/>
      <c r="N149" s="115"/>
      <c r="O149" s="19">
        <v>0</v>
      </c>
      <c r="P149" s="19">
        <v>0</v>
      </c>
      <c r="Q149" s="120"/>
    </row>
    <row r="150" spans="1:17" ht="14.25" customHeight="1">
      <c r="A150" s="160">
        <v>42</v>
      </c>
      <c r="B150" s="127"/>
      <c r="C150" s="195">
        <f>C156+C173+C176+C151</f>
        <v>196500</v>
      </c>
      <c r="D150" s="145">
        <f>D156+D173+D176+D151</f>
        <v>0</v>
      </c>
      <c r="E150" s="145">
        <f>E156+E173+E176+E151</f>
        <v>58704</v>
      </c>
      <c r="F150" s="161">
        <f>F156+F173+F176+F151</f>
        <v>137796</v>
      </c>
      <c r="G150" s="195"/>
      <c r="H150" s="145"/>
      <c r="I150" s="145"/>
      <c r="J150" s="161"/>
      <c r="K150" s="195">
        <f>K156+K173+K176+K151</f>
        <v>361058.5</v>
      </c>
      <c r="L150" s="145">
        <f>L156+L173+L176+L151</f>
        <v>0</v>
      </c>
      <c r="M150" s="145">
        <f>M156+M173+M176+M151</f>
        <v>107302.95</v>
      </c>
      <c r="N150" s="161">
        <f>N156+N173+N176+N151</f>
        <v>253755</v>
      </c>
      <c r="O150" s="19">
        <v>0</v>
      </c>
      <c r="P150" s="19">
        <v>0</v>
      </c>
      <c r="Q150" s="120"/>
    </row>
    <row r="151" spans="1:17" ht="14.25" customHeight="1">
      <c r="A151" s="152">
        <v>421</v>
      </c>
      <c r="B151" s="111"/>
      <c r="C151" s="187">
        <f>C152+C154</f>
        <v>10000</v>
      </c>
      <c r="D151" s="144">
        <f>D152+D154</f>
        <v>0</v>
      </c>
      <c r="E151" s="144">
        <f>E152+E154</f>
        <v>0</v>
      </c>
      <c r="F151" s="153">
        <f>F152</f>
        <v>10000</v>
      </c>
      <c r="G151" s="187"/>
      <c r="H151" s="144"/>
      <c r="I151" s="144"/>
      <c r="J151" s="153"/>
      <c r="K151" s="187">
        <f>K152+K154</f>
        <v>22000</v>
      </c>
      <c r="L151" s="144">
        <f>L152+L154</f>
        <v>0</v>
      </c>
      <c r="M151" s="144">
        <f>M152+M154</f>
        <v>22000</v>
      </c>
      <c r="N151" s="153">
        <f>N152</f>
        <v>0</v>
      </c>
      <c r="Q151" s="120"/>
    </row>
    <row r="152" spans="1:17" ht="14.25" customHeight="1">
      <c r="A152" s="154">
        <v>4212</v>
      </c>
      <c r="B152" s="113"/>
      <c r="C152" s="188">
        <f>C153</f>
        <v>10000</v>
      </c>
      <c r="D152" s="97">
        <f>D153</f>
        <v>0</v>
      </c>
      <c r="E152" s="97">
        <f>E153</f>
        <v>0</v>
      </c>
      <c r="F152" s="131">
        <f>F153</f>
        <v>10000</v>
      </c>
      <c r="G152" s="188"/>
      <c r="H152" s="97"/>
      <c r="I152" s="97"/>
      <c r="J152" s="131"/>
      <c r="K152" s="188">
        <f>K153</f>
        <v>22000</v>
      </c>
      <c r="L152" s="97">
        <f>L153</f>
        <v>0</v>
      </c>
      <c r="M152" s="97">
        <f>M153</f>
        <v>22000</v>
      </c>
      <c r="N152" s="131">
        <f>N153</f>
        <v>0</v>
      </c>
      <c r="Q152" s="120"/>
    </row>
    <row r="153" spans="1:17" ht="14.25" customHeight="1">
      <c r="A153" s="154"/>
      <c r="B153" s="124">
        <v>42129</v>
      </c>
      <c r="C153" s="189">
        <v>10000</v>
      </c>
      <c r="D153" s="98">
        <v>0</v>
      </c>
      <c r="E153" s="98">
        <v>0</v>
      </c>
      <c r="F153" s="115">
        <v>10000</v>
      </c>
      <c r="G153" s="189"/>
      <c r="H153" s="98"/>
      <c r="I153" s="98"/>
      <c r="J153" s="115"/>
      <c r="K153" s="189">
        <v>22000</v>
      </c>
      <c r="L153" s="98">
        <v>0</v>
      </c>
      <c r="M153" s="98">
        <v>22000</v>
      </c>
      <c r="N153" s="115"/>
      <c r="Q153" s="120"/>
    </row>
    <row r="154" spans="1:17" ht="14.25" customHeight="1">
      <c r="A154" s="154">
        <v>4214</v>
      </c>
      <c r="B154" s="124"/>
      <c r="C154" s="189">
        <f>C155</f>
        <v>0</v>
      </c>
      <c r="D154" s="98">
        <f>D155</f>
        <v>0</v>
      </c>
      <c r="E154" s="98">
        <f>E155</f>
        <v>0</v>
      </c>
      <c r="F154" s="115"/>
      <c r="G154" s="189"/>
      <c r="H154" s="98"/>
      <c r="I154" s="98"/>
      <c r="J154" s="115"/>
      <c r="K154" s="189">
        <f>K155</f>
        <v>0</v>
      </c>
      <c r="L154" s="98">
        <f>L155</f>
        <v>0</v>
      </c>
      <c r="M154" s="98">
        <f>M155</f>
        <v>0</v>
      </c>
      <c r="N154" s="115"/>
      <c r="Q154" s="120"/>
    </row>
    <row r="155" spans="1:17" ht="14.25" customHeight="1">
      <c r="A155" s="154"/>
      <c r="B155" s="124">
        <v>42141</v>
      </c>
      <c r="C155" s="189">
        <v>0</v>
      </c>
      <c r="D155" s="98">
        <v>0</v>
      </c>
      <c r="E155" s="98">
        <v>0</v>
      </c>
      <c r="F155" s="115"/>
      <c r="G155" s="189"/>
      <c r="H155" s="98"/>
      <c r="I155" s="98"/>
      <c r="J155" s="115"/>
      <c r="K155" s="189">
        <v>0</v>
      </c>
      <c r="L155" s="98">
        <v>0</v>
      </c>
      <c r="M155" s="98">
        <v>0</v>
      </c>
      <c r="N155" s="115"/>
      <c r="Q155" s="120"/>
    </row>
    <row r="156" spans="1:17" ht="14.25" customHeight="1">
      <c r="A156" s="152">
        <v>422</v>
      </c>
      <c r="B156" s="111"/>
      <c r="C156" s="187">
        <f>C157+C161+C166+C171</f>
        <v>181500</v>
      </c>
      <c r="D156" s="187">
        <f>D157+D161+D166+D171</f>
        <v>0</v>
      </c>
      <c r="E156" s="187">
        <f>E157+E161+E166+E171</f>
        <v>53704</v>
      </c>
      <c r="F156" s="187">
        <f>F157+F161+F166+F171</f>
        <v>127796</v>
      </c>
      <c r="G156" s="187">
        <f aca="true" t="shared" si="19" ref="G156:N156">G157+G161+G166+G171</f>
        <v>0</v>
      </c>
      <c r="H156" s="187">
        <f t="shared" si="19"/>
        <v>0</v>
      </c>
      <c r="I156" s="187">
        <f t="shared" si="19"/>
        <v>0</v>
      </c>
      <c r="J156" s="187">
        <f t="shared" si="19"/>
        <v>0</v>
      </c>
      <c r="K156" s="187">
        <f t="shared" si="19"/>
        <v>112000</v>
      </c>
      <c r="L156" s="187">
        <f t="shared" si="19"/>
        <v>0</v>
      </c>
      <c r="M156" s="187">
        <f t="shared" si="19"/>
        <v>67000</v>
      </c>
      <c r="N156" s="207">
        <f t="shared" si="19"/>
        <v>45000</v>
      </c>
      <c r="Q156" s="120"/>
    </row>
    <row r="157" spans="1:17" ht="14.25" customHeight="1">
      <c r="A157" s="154">
        <v>4221</v>
      </c>
      <c r="B157" s="113"/>
      <c r="C157" s="188">
        <f>SUM(C158:C160)</f>
        <v>48000</v>
      </c>
      <c r="D157" s="97">
        <f>SUM(D158:D160)</f>
        <v>0</v>
      </c>
      <c r="E157" s="97">
        <f>SUM(E158:E160)</f>
        <v>8000</v>
      </c>
      <c r="F157" s="131">
        <f>SUM(F158:F160)</f>
        <v>40000</v>
      </c>
      <c r="G157" s="188"/>
      <c r="H157" s="97"/>
      <c r="I157" s="97"/>
      <c r="J157" s="131"/>
      <c r="K157" s="188">
        <f>SUM(K158:K160)</f>
        <v>42000</v>
      </c>
      <c r="L157" s="97">
        <f>SUM(L158:L160)</f>
        <v>0</v>
      </c>
      <c r="M157" s="97">
        <f>SUM(M158:M160)</f>
        <v>42000</v>
      </c>
      <c r="N157" s="131">
        <f>SUM(N158:N160)</f>
        <v>0</v>
      </c>
      <c r="Q157" s="120"/>
    </row>
    <row r="158" spans="1:17" ht="14.25" customHeight="1">
      <c r="A158" s="154"/>
      <c r="B158" s="124" t="s">
        <v>86</v>
      </c>
      <c r="C158" s="189">
        <v>15000</v>
      </c>
      <c r="D158" s="98">
        <v>0</v>
      </c>
      <c r="E158" s="98"/>
      <c r="F158" s="115">
        <v>15000</v>
      </c>
      <c r="G158" s="189"/>
      <c r="H158" s="98"/>
      <c r="I158" s="98"/>
      <c r="J158" s="115"/>
      <c r="K158" s="189">
        <v>15000</v>
      </c>
      <c r="L158" s="98">
        <v>0</v>
      </c>
      <c r="M158" s="98">
        <v>15000</v>
      </c>
      <c r="N158" s="115"/>
      <c r="Q158" s="120"/>
    </row>
    <row r="159" spans="1:17" ht="14.25" customHeight="1">
      <c r="A159" s="154"/>
      <c r="B159" s="124" t="s">
        <v>87</v>
      </c>
      <c r="C159" s="189">
        <v>25000</v>
      </c>
      <c r="D159" s="98">
        <v>0</v>
      </c>
      <c r="E159" s="98"/>
      <c r="F159" s="115">
        <v>25000</v>
      </c>
      <c r="G159" s="189"/>
      <c r="H159" s="98"/>
      <c r="I159" s="98"/>
      <c r="J159" s="115"/>
      <c r="K159" s="189">
        <v>19000</v>
      </c>
      <c r="L159" s="98">
        <v>0</v>
      </c>
      <c r="M159" s="98">
        <v>19000</v>
      </c>
      <c r="N159" s="115"/>
      <c r="Q159" s="120"/>
    </row>
    <row r="160" spans="1:17" ht="14.25" customHeight="1">
      <c r="A160" s="154"/>
      <c r="B160" s="124" t="s">
        <v>88</v>
      </c>
      <c r="C160" s="189">
        <v>8000</v>
      </c>
      <c r="D160" s="98">
        <v>0</v>
      </c>
      <c r="E160" s="98">
        <v>8000</v>
      </c>
      <c r="F160" s="115"/>
      <c r="G160" s="189"/>
      <c r="H160" s="98"/>
      <c r="I160" s="98"/>
      <c r="J160" s="115"/>
      <c r="K160" s="189">
        <v>8000</v>
      </c>
      <c r="L160" s="98">
        <v>0</v>
      </c>
      <c r="M160" s="98">
        <v>8000</v>
      </c>
      <c r="N160" s="115"/>
      <c r="Q160" s="120"/>
    </row>
    <row r="161" spans="1:17" ht="14.25" customHeight="1">
      <c r="A161" s="154">
        <v>4222</v>
      </c>
      <c r="B161" s="113"/>
      <c r="C161" s="188">
        <f>SUM(C162:C165)</f>
        <v>16000</v>
      </c>
      <c r="D161" s="97">
        <f>SUM(D162:D165)</f>
        <v>0</v>
      </c>
      <c r="E161" s="97">
        <f>SUM(E162:E165)</f>
        <v>16000</v>
      </c>
      <c r="F161" s="131">
        <f>SUM(F162:F165)</f>
        <v>0</v>
      </c>
      <c r="G161" s="188"/>
      <c r="H161" s="97"/>
      <c r="I161" s="97"/>
      <c r="J161" s="131"/>
      <c r="K161" s="188">
        <f>SUM(K162:K165)</f>
        <v>8500</v>
      </c>
      <c r="L161" s="97">
        <f>SUM(L162:L165)</f>
        <v>0</v>
      </c>
      <c r="M161" s="97">
        <f>SUM(M162:M165)</f>
        <v>8500</v>
      </c>
      <c r="N161" s="131">
        <f>SUM(N162:N165)</f>
        <v>0</v>
      </c>
      <c r="Q161" s="120"/>
    </row>
    <row r="162" spans="1:17" ht="14.25" customHeight="1">
      <c r="A162" s="154"/>
      <c r="B162" s="124" t="s">
        <v>89</v>
      </c>
      <c r="C162" s="189">
        <v>2000</v>
      </c>
      <c r="D162" s="98">
        <v>0</v>
      </c>
      <c r="E162" s="98">
        <v>2000</v>
      </c>
      <c r="F162" s="115"/>
      <c r="G162" s="189"/>
      <c r="H162" s="98"/>
      <c r="I162" s="98"/>
      <c r="J162" s="115"/>
      <c r="K162" s="189">
        <v>1500</v>
      </c>
      <c r="L162" s="98">
        <v>0</v>
      </c>
      <c r="M162" s="98">
        <v>1500</v>
      </c>
      <c r="N162" s="115"/>
      <c r="Q162" s="120"/>
    </row>
    <row r="163" spans="1:17" ht="14.25" customHeight="1">
      <c r="A163" s="154"/>
      <c r="B163" s="124" t="s">
        <v>90</v>
      </c>
      <c r="C163" s="189">
        <v>12000</v>
      </c>
      <c r="D163" s="98">
        <v>0</v>
      </c>
      <c r="E163" s="98">
        <v>12000</v>
      </c>
      <c r="F163" s="115"/>
      <c r="G163" s="189"/>
      <c r="H163" s="98"/>
      <c r="I163" s="98"/>
      <c r="J163" s="115"/>
      <c r="K163" s="189">
        <v>7000</v>
      </c>
      <c r="L163" s="98">
        <v>0</v>
      </c>
      <c r="M163" s="98">
        <v>7000</v>
      </c>
      <c r="N163" s="115"/>
      <c r="Q163" s="120"/>
    </row>
    <row r="164" spans="1:17" ht="14.25" customHeight="1">
      <c r="A164" s="154"/>
      <c r="B164" s="124" t="s">
        <v>91</v>
      </c>
      <c r="C164" s="189">
        <v>2000</v>
      </c>
      <c r="D164" s="98">
        <v>0</v>
      </c>
      <c r="E164" s="98">
        <v>2000</v>
      </c>
      <c r="F164" s="115"/>
      <c r="G164" s="189"/>
      <c r="H164" s="98"/>
      <c r="I164" s="98"/>
      <c r="J164" s="115"/>
      <c r="K164" s="189"/>
      <c r="L164" s="98">
        <v>0</v>
      </c>
      <c r="M164" s="98"/>
      <c r="N164" s="115"/>
      <c r="Q164" s="120"/>
    </row>
    <row r="165" spans="1:17" ht="14.25" customHeight="1">
      <c r="A165" s="154"/>
      <c r="B165" s="124" t="s">
        <v>92</v>
      </c>
      <c r="C165" s="189"/>
      <c r="D165" s="98"/>
      <c r="E165" s="98"/>
      <c r="F165" s="115"/>
      <c r="G165" s="189"/>
      <c r="H165" s="98"/>
      <c r="I165" s="98"/>
      <c r="J165" s="115"/>
      <c r="K165" s="189"/>
      <c r="L165" s="98"/>
      <c r="M165" s="98"/>
      <c r="N165" s="115"/>
      <c r="Q165" s="120"/>
    </row>
    <row r="166" spans="1:17" ht="14.25" customHeight="1">
      <c r="A166" s="154">
        <v>4223</v>
      </c>
      <c r="B166" s="113"/>
      <c r="C166" s="188">
        <f>SUM(C167:C170)</f>
        <v>105000</v>
      </c>
      <c r="D166" s="188">
        <f>SUM(D167:D170)</f>
        <v>0</v>
      </c>
      <c r="E166" s="188">
        <f>SUM(E167:E170)</f>
        <v>17204</v>
      </c>
      <c r="F166" s="188">
        <f>SUM(F167:F170)</f>
        <v>87796</v>
      </c>
      <c r="G166" s="188"/>
      <c r="H166" s="188"/>
      <c r="I166" s="188"/>
      <c r="J166" s="188"/>
      <c r="K166" s="188">
        <f>SUM(K167:K170)</f>
        <v>49000</v>
      </c>
      <c r="L166" s="188">
        <f>SUM(L167:L170)</f>
        <v>0</v>
      </c>
      <c r="M166" s="188">
        <f>SUM(M167:M170)</f>
        <v>4000</v>
      </c>
      <c r="N166" s="208">
        <f>SUM(N167:N170)</f>
        <v>45000</v>
      </c>
      <c r="Q166" s="120"/>
    </row>
    <row r="167" spans="1:17" ht="14.25" customHeight="1">
      <c r="A167" s="154">
        <v>0</v>
      </c>
      <c r="B167" s="124" t="s">
        <v>93</v>
      </c>
      <c r="C167" s="189">
        <v>45000</v>
      </c>
      <c r="D167" s="98">
        <v>0</v>
      </c>
      <c r="E167" s="98"/>
      <c r="F167" s="115">
        <v>45000</v>
      </c>
      <c r="G167" s="189"/>
      <c r="H167" s="98"/>
      <c r="I167" s="98"/>
      <c r="J167" s="115"/>
      <c r="K167" s="189">
        <v>45000</v>
      </c>
      <c r="L167" s="98">
        <v>0</v>
      </c>
      <c r="M167" s="98"/>
      <c r="N167" s="115">
        <v>45000</v>
      </c>
      <c r="Q167" s="120"/>
    </row>
    <row r="168" spans="1:17" s="47" customFormat="1" ht="14.25" customHeight="1">
      <c r="A168" s="154"/>
      <c r="B168" s="124" t="s">
        <v>94</v>
      </c>
      <c r="C168" s="189"/>
      <c r="D168" s="98"/>
      <c r="E168" s="98">
        <v>0</v>
      </c>
      <c r="F168" s="115"/>
      <c r="G168" s="189"/>
      <c r="H168" s="98"/>
      <c r="I168" s="98"/>
      <c r="J168" s="115"/>
      <c r="K168" s="189"/>
      <c r="L168" s="98"/>
      <c r="M168" s="98">
        <v>0</v>
      </c>
      <c r="N168" s="115"/>
      <c r="Q168" s="130"/>
    </row>
    <row r="169" spans="1:17" ht="14.25" customHeight="1">
      <c r="A169" s="154"/>
      <c r="B169" s="124" t="s">
        <v>95</v>
      </c>
      <c r="C169" s="189">
        <v>50000</v>
      </c>
      <c r="D169" s="98">
        <v>0</v>
      </c>
      <c r="E169" s="98">
        <v>7204</v>
      </c>
      <c r="F169" s="115">
        <v>42796</v>
      </c>
      <c r="G169" s="189"/>
      <c r="H169" s="98"/>
      <c r="I169" s="98"/>
      <c r="J169" s="115"/>
      <c r="K169" s="189">
        <v>2000</v>
      </c>
      <c r="L169" s="98">
        <v>0</v>
      </c>
      <c r="M169" s="98">
        <v>2000</v>
      </c>
      <c r="N169" s="115"/>
      <c r="Q169" s="120"/>
    </row>
    <row r="170" spans="1:17" ht="14.25" customHeight="1">
      <c r="A170" s="154"/>
      <c r="B170" s="124" t="s">
        <v>96</v>
      </c>
      <c r="C170" s="189">
        <v>10000</v>
      </c>
      <c r="D170" s="98">
        <v>0</v>
      </c>
      <c r="E170" s="98">
        <v>10000</v>
      </c>
      <c r="F170" s="115"/>
      <c r="G170" s="189"/>
      <c r="H170" s="98"/>
      <c r="I170" s="98"/>
      <c r="J170" s="115"/>
      <c r="K170" s="189">
        <v>2000</v>
      </c>
      <c r="L170" s="98">
        <v>0</v>
      </c>
      <c r="M170" s="98">
        <v>2000</v>
      </c>
      <c r="N170" s="115"/>
      <c r="Q170" s="120"/>
    </row>
    <row r="171" spans="1:17" ht="14.25" customHeight="1">
      <c r="A171" s="154">
        <v>4226</v>
      </c>
      <c r="B171" s="124"/>
      <c r="C171" s="189">
        <f aca="true" t="shared" si="20" ref="C171:N171">C172</f>
        <v>12500</v>
      </c>
      <c r="D171" s="189">
        <f t="shared" si="20"/>
        <v>0</v>
      </c>
      <c r="E171" s="189">
        <f t="shared" si="20"/>
        <v>12500</v>
      </c>
      <c r="F171" s="189">
        <f t="shared" si="20"/>
        <v>0</v>
      </c>
      <c r="G171" s="189">
        <f t="shared" si="20"/>
        <v>0</v>
      </c>
      <c r="H171" s="189">
        <f t="shared" si="20"/>
        <v>0</v>
      </c>
      <c r="I171" s="189">
        <f t="shared" si="20"/>
        <v>0</v>
      </c>
      <c r="J171" s="189">
        <f t="shared" si="20"/>
        <v>0</v>
      </c>
      <c r="K171" s="189">
        <f t="shared" si="20"/>
        <v>12500</v>
      </c>
      <c r="L171" s="189">
        <f t="shared" si="20"/>
        <v>0</v>
      </c>
      <c r="M171" s="189">
        <f t="shared" si="20"/>
        <v>12500</v>
      </c>
      <c r="N171" s="209">
        <f t="shared" si="20"/>
        <v>0</v>
      </c>
      <c r="Q171" s="120"/>
    </row>
    <row r="172" spans="1:17" ht="14.25" customHeight="1">
      <c r="A172" s="154"/>
      <c r="B172" s="124">
        <v>42261</v>
      </c>
      <c r="C172" s="189">
        <v>12500</v>
      </c>
      <c r="D172" s="98"/>
      <c r="E172" s="98">
        <v>12500</v>
      </c>
      <c r="F172" s="115"/>
      <c r="G172" s="189"/>
      <c r="H172" s="98"/>
      <c r="I172" s="98"/>
      <c r="J172" s="115"/>
      <c r="K172" s="189">
        <v>12500</v>
      </c>
      <c r="L172" s="98"/>
      <c r="M172" s="98">
        <v>12500</v>
      </c>
      <c r="N172" s="115"/>
      <c r="Q172" s="120"/>
    </row>
    <row r="173" spans="1:17" ht="14.25" customHeight="1">
      <c r="A173" s="152">
        <v>423</v>
      </c>
      <c r="B173" s="111"/>
      <c r="C173" s="187">
        <f aca="true" t="shared" si="21" ref="C173:N174">C174</f>
        <v>0</v>
      </c>
      <c r="D173" s="144">
        <f t="shared" si="21"/>
        <v>0</v>
      </c>
      <c r="E173" s="144">
        <f t="shared" si="21"/>
        <v>0</v>
      </c>
      <c r="F173" s="153">
        <f t="shared" si="21"/>
        <v>0</v>
      </c>
      <c r="G173" s="187"/>
      <c r="H173" s="144"/>
      <c r="I173" s="144"/>
      <c r="J173" s="153"/>
      <c r="K173" s="187">
        <f t="shared" si="21"/>
        <v>227058.5</v>
      </c>
      <c r="L173" s="144">
        <f t="shared" si="21"/>
        <v>0</v>
      </c>
      <c r="M173" s="144">
        <f t="shared" si="21"/>
        <v>18302.95</v>
      </c>
      <c r="N173" s="153">
        <f t="shared" si="21"/>
        <v>208755</v>
      </c>
      <c r="O173" s="19">
        <v>0</v>
      </c>
      <c r="P173" s="19">
        <v>0</v>
      </c>
      <c r="Q173" s="120"/>
    </row>
    <row r="174" spans="1:17" ht="14.25" customHeight="1">
      <c r="A174" s="154">
        <v>4231</v>
      </c>
      <c r="B174" s="113"/>
      <c r="C174" s="188">
        <f t="shared" si="21"/>
        <v>0</v>
      </c>
      <c r="D174" s="97">
        <f t="shared" si="21"/>
        <v>0</v>
      </c>
      <c r="E174" s="97">
        <f t="shared" si="21"/>
        <v>0</v>
      </c>
      <c r="F174" s="131">
        <f t="shared" si="21"/>
        <v>0</v>
      </c>
      <c r="G174" s="188"/>
      <c r="H174" s="97"/>
      <c r="I174" s="97"/>
      <c r="J174" s="131"/>
      <c r="K174" s="188">
        <f t="shared" si="21"/>
        <v>227058.5</v>
      </c>
      <c r="L174" s="97">
        <f t="shared" si="21"/>
        <v>0</v>
      </c>
      <c r="M174" s="97">
        <f t="shared" si="21"/>
        <v>18302.95</v>
      </c>
      <c r="N174" s="131">
        <f t="shared" si="21"/>
        <v>208755</v>
      </c>
      <c r="O174" s="19">
        <v>0</v>
      </c>
      <c r="P174" s="19">
        <v>0</v>
      </c>
      <c r="Q174" s="120"/>
    </row>
    <row r="175" spans="1:17" ht="14.25" customHeight="1">
      <c r="A175" s="155"/>
      <c r="B175" s="124" t="s">
        <v>97</v>
      </c>
      <c r="C175" s="189">
        <v>0</v>
      </c>
      <c r="D175" s="98"/>
      <c r="E175" s="98">
        <v>0</v>
      </c>
      <c r="F175" s="115"/>
      <c r="G175" s="189"/>
      <c r="H175" s="98"/>
      <c r="I175" s="98"/>
      <c r="J175" s="115"/>
      <c r="K175" s="189">
        <v>227058.5</v>
      </c>
      <c r="L175" s="98"/>
      <c r="M175" s="98">
        <v>18302.95</v>
      </c>
      <c r="N175" s="115">
        <v>208755</v>
      </c>
      <c r="Q175" s="120"/>
    </row>
    <row r="176" spans="1:17" ht="14.25" customHeight="1">
      <c r="A176" s="152">
        <v>426</v>
      </c>
      <c r="B176" s="129"/>
      <c r="C176" s="187">
        <f aca="true" t="shared" si="22" ref="C176:N177">C177</f>
        <v>5000</v>
      </c>
      <c r="D176" s="144">
        <f t="shared" si="22"/>
        <v>0</v>
      </c>
      <c r="E176" s="144">
        <f t="shared" si="22"/>
        <v>5000</v>
      </c>
      <c r="F176" s="153">
        <f t="shared" si="22"/>
        <v>0</v>
      </c>
      <c r="G176" s="187"/>
      <c r="H176" s="144"/>
      <c r="I176" s="144"/>
      <c r="J176" s="153"/>
      <c r="K176" s="187">
        <f t="shared" si="22"/>
        <v>0</v>
      </c>
      <c r="L176" s="144">
        <f t="shared" si="22"/>
        <v>0</v>
      </c>
      <c r="M176" s="144">
        <f t="shared" si="22"/>
        <v>0</v>
      </c>
      <c r="N176" s="153">
        <f t="shared" si="22"/>
        <v>0</v>
      </c>
      <c r="Q176" s="120"/>
    </row>
    <row r="177" spans="1:17" ht="14.25" customHeight="1">
      <c r="A177" s="154">
        <v>4262</v>
      </c>
      <c r="B177" s="124"/>
      <c r="C177" s="188">
        <f t="shared" si="22"/>
        <v>5000</v>
      </c>
      <c r="D177" s="97">
        <f t="shared" si="22"/>
        <v>0</v>
      </c>
      <c r="E177" s="97">
        <f t="shared" si="22"/>
        <v>5000</v>
      </c>
      <c r="F177" s="131">
        <f t="shared" si="22"/>
        <v>0</v>
      </c>
      <c r="G177" s="188"/>
      <c r="H177" s="97"/>
      <c r="I177" s="97"/>
      <c r="J177" s="131"/>
      <c r="K177" s="188">
        <f t="shared" si="22"/>
        <v>0</v>
      </c>
      <c r="L177" s="97">
        <f t="shared" si="22"/>
        <v>0</v>
      </c>
      <c r="M177" s="97">
        <f t="shared" si="22"/>
        <v>0</v>
      </c>
      <c r="N177" s="131">
        <f t="shared" si="22"/>
        <v>0</v>
      </c>
      <c r="Q177" s="120"/>
    </row>
    <row r="178" spans="1:17" ht="14.25" customHeight="1">
      <c r="A178" s="120"/>
      <c r="B178" s="124">
        <v>42621</v>
      </c>
      <c r="C178" s="189">
        <v>5000</v>
      </c>
      <c r="D178" s="98">
        <v>0</v>
      </c>
      <c r="E178" s="98">
        <v>5000</v>
      </c>
      <c r="F178" s="115"/>
      <c r="G178" s="189"/>
      <c r="H178" s="98"/>
      <c r="I178" s="98"/>
      <c r="J178" s="115"/>
      <c r="K178" s="189"/>
      <c r="L178" s="98">
        <v>0</v>
      </c>
      <c r="M178" s="98"/>
      <c r="N178" s="115"/>
      <c r="Q178" s="120"/>
    </row>
    <row r="179" spans="1:17" ht="14.25" customHeight="1">
      <c r="A179" s="160">
        <v>45</v>
      </c>
      <c r="B179" s="122"/>
      <c r="C179" s="195">
        <f aca="true" t="shared" si="23" ref="C179:N181">C180</f>
        <v>5000</v>
      </c>
      <c r="D179" s="145">
        <f t="shared" si="23"/>
        <v>0</v>
      </c>
      <c r="E179" s="145">
        <f t="shared" si="23"/>
        <v>0</v>
      </c>
      <c r="F179" s="161">
        <f t="shared" si="23"/>
        <v>5000</v>
      </c>
      <c r="G179" s="195"/>
      <c r="H179" s="145"/>
      <c r="I179" s="145"/>
      <c r="J179" s="161"/>
      <c r="K179" s="195">
        <f t="shared" si="23"/>
        <v>0</v>
      </c>
      <c r="L179" s="145">
        <f t="shared" si="23"/>
        <v>0</v>
      </c>
      <c r="M179" s="145">
        <f t="shared" si="23"/>
        <v>0</v>
      </c>
      <c r="N179" s="161">
        <f t="shared" si="23"/>
        <v>0</v>
      </c>
      <c r="Q179" s="120"/>
    </row>
    <row r="180" spans="1:17" ht="14.25" customHeight="1" thickBot="1">
      <c r="A180" s="152">
        <v>453</v>
      </c>
      <c r="B180" s="112"/>
      <c r="C180" s="187">
        <f>C181</f>
        <v>5000</v>
      </c>
      <c r="D180" s="144">
        <f t="shared" si="23"/>
        <v>0</v>
      </c>
      <c r="E180" s="144">
        <f t="shared" si="23"/>
        <v>0</v>
      </c>
      <c r="F180" s="153">
        <f t="shared" si="23"/>
        <v>5000</v>
      </c>
      <c r="G180" s="187"/>
      <c r="H180" s="144"/>
      <c r="I180" s="144"/>
      <c r="J180" s="153"/>
      <c r="K180" s="187">
        <f>K181</f>
        <v>0</v>
      </c>
      <c r="L180" s="144">
        <f t="shared" si="23"/>
        <v>0</v>
      </c>
      <c r="M180" s="144">
        <f t="shared" si="23"/>
        <v>0</v>
      </c>
      <c r="N180" s="153">
        <f t="shared" si="23"/>
        <v>0</v>
      </c>
      <c r="Q180" s="120"/>
    </row>
    <row r="181" spans="1:17" ht="14.25" customHeight="1">
      <c r="A181" s="154">
        <v>4531</v>
      </c>
      <c r="B181" s="109"/>
      <c r="C181" s="188">
        <f t="shared" si="23"/>
        <v>5000</v>
      </c>
      <c r="D181" s="97">
        <f t="shared" si="23"/>
        <v>0</v>
      </c>
      <c r="E181" s="97">
        <f t="shared" si="23"/>
        <v>0</v>
      </c>
      <c r="F181" s="131">
        <f t="shared" si="23"/>
        <v>5000</v>
      </c>
      <c r="G181" s="188"/>
      <c r="H181" s="97"/>
      <c r="I181" s="97"/>
      <c r="J181" s="131"/>
      <c r="K181" s="188">
        <f t="shared" si="23"/>
        <v>0</v>
      </c>
      <c r="L181" s="97">
        <f t="shared" si="23"/>
        <v>0</v>
      </c>
      <c r="M181" s="97">
        <f t="shared" si="23"/>
        <v>0</v>
      </c>
      <c r="N181" s="131">
        <f t="shared" si="23"/>
        <v>0</v>
      </c>
      <c r="O181" s="175">
        <f>O177+O173+O149+O143+O135+O123+O42+O24</f>
        <v>0</v>
      </c>
      <c r="P181" s="118">
        <f>P177+P173+P149+P143+P135+P123+P42+P24</f>
        <v>0</v>
      </c>
      <c r="Q181" s="120"/>
    </row>
    <row r="182" spans="1:17" ht="14.25" customHeight="1">
      <c r="A182" s="155"/>
      <c r="B182" s="124" t="s">
        <v>99</v>
      </c>
      <c r="C182" s="189">
        <v>5000</v>
      </c>
      <c r="D182" s="98">
        <v>0</v>
      </c>
      <c r="E182" s="98"/>
      <c r="F182" s="115">
        <v>5000</v>
      </c>
      <c r="G182" s="189"/>
      <c r="H182" s="98"/>
      <c r="I182" s="98"/>
      <c r="J182" s="115"/>
      <c r="K182" s="189"/>
      <c r="L182" s="98">
        <v>0</v>
      </c>
      <c r="M182" s="98"/>
      <c r="N182" s="115"/>
      <c r="O182" s="19">
        <v>0</v>
      </c>
      <c r="P182" s="19">
        <v>0</v>
      </c>
      <c r="Q182" s="120"/>
    </row>
    <row r="183" spans="1:14" ht="15">
      <c r="A183" s="160">
        <v>54</v>
      </c>
      <c r="B183" s="127"/>
      <c r="C183" s="195">
        <f aca="true" t="shared" si="24" ref="C183:N185">C184</f>
        <v>155000</v>
      </c>
      <c r="D183" s="145">
        <f t="shared" si="24"/>
        <v>0</v>
      </c>
      <c r="E183" s="145">
        <f t="shared" si="24"/>
        <v>155000</v>
      </c>
      <c r="F183" s="161">
        <f t="shared" si="24"/>
        <v>0</v>
      </c>
      <c r="G183" s="195"/>
      <c r="H183" s="145"/>
      <c r="I183" s="145"/>
      <c r="J183" s="161"/>
      <c r="K183" s="195">
        <f t="shared" si="24"/>
        <v>0</v>
      </c>
      <c r="L183" s="145">
        <f t="shared" si="24"/>
        <v>0</v>
      </c>
      <c r="M183" s="145">
        <f t="shared" si="24"/>
        <v>0</v>
      </c>
      <c r="N183" s="161">
        <f t="shared" si="24"/>
        <v>0</v>
      </c>
    </row>
    <row r="184" spans="1:14" ht="15">
      <c r="A184" s="152">
        <v>544</v>
      </c>
      <c r="B184" s="112"/>
      <c r="C184" s="187">
        <f>C185</f>
        <v>155000</v>
      </c>
      <c r="D184" s="144">
        <f t="shared" si="24"/>
        <v>0</v>
      </c>
      <c r="E184" s="144">
        <f t="shared" si="24"/>
        <v>155000</v>
      </c>
      <c r="F184" s="153">
        <f t="shared" si="24"/>
        <v>0</v>
      </c>
      <c r="G184" s="187"/>
      <c r="H184" s="144"/>
      <c r="I184" s="144"/>
      <c r="J184" s="153"/>
      <c r="K184" s="187">
        <f>K185</f>
        <v>0</v>
      </c>
      <c r="L184" s="144">
        <f t="shared" si="24"/>
        <v>0</v>
      </c>
      <c r="M184" s="144">
        <f t="shared" si="24"/>
        <v>0</v>
      </c>
      <c r="N184" s="153">
        <f t="shared" si="24"/>
        <v>0</v>
      </c>
    </row>
    <row r="185" spans="1:14" ht="14.25">
      <c r="A185" s="154">
        <v>5443</v>
      </c>
      <c r="B185" s="109"/>
      <c r="C185" s="188">
        <f t="shared" si="24"/>
        <v>155000</v>
      </c>
      <c r="D185" s="97">
        <f t="shared" si="24"/>
        <v>0</v>
      </c>
      <c r="E185" s="97">
        <f t="shared" si="24"/>
        <v>155000</v>
      </c>
      <c r="F185" s="131">
        <f t="shared" si="24"/>
        <v>0</v>
      </c>
      <c r="G185" s="188"/>
      <c r="H185" s="97"/>
      <c r="I185" s="97"/>
      <c r="J185" s="131"/>
      <c r="K185" s="188">
        <f t="shared" si="24"/>
        <v>0</v>
      </c>
      <c r="L185" s="97">
        <f t="shared" si="24"/>
        <v>0</v>
      </c>
      <c r="M185" s="97">
        <f t="shared" si="24"/>
        <v>0</v>
      </c>
      <c r="N185" s="131">
        <f t="shared" si="24"/>
        <v>0</v>
      </c>
    </row>
    <row r="186" spans="1:14" ht="15" thickBot="1">
      <c r="A186" s="179"/>
      <c r="B186" s="180" t="s">
        <v>98</v>
      </c>
      <c r="C186" s="198">
        <v>155000</v>
      </c>
      <c r="D186" s="178">
        <v>0</v>
      </c>
      <c r="E186" s="178">
        <v>155000</v>
      </c>
      <c r="F186" s="181"/>
      <c r="G186" s="198"/>
      <c r="H186" s="178"/>
      <c r="I186" s="178"/>
      <c r="J186" s="181"/>
      <c r="K186" s="198"/>
      <c r="L186" s="178">
        <v>0</v>
      </c>
      <c r="M186" s="178"/>
      <c r="N186" s="181"/>
    </row>
    <row r="187" spans="1:14" ht="15">
      <c r="A187" s="100"/>
      <c r="B187" s="114" t="s">
        <v>18</v>
      </c>
      <c r="C187" s="118">
        <f>C183+C179+C150+C144+C136+C124+C42+C24</f>
        <v>8279871.970000001</v>
      </c>
      <c r="D187" s="182">
        <f>D183+D179+D150+D144+D136+D124+D42+D24</f>
        <v>7218942.5600000005</v>
      </c>
      <c r="E187" s="182">
        <f>E183+E179+E150+E144+E136+E124+E42+E24</f>
        <v>869440</v>
      </c>
      <c r="F187" s="183">
        <f>F183+F179+F150+F144+F136+F124+F42+F24</f>
        <v>191489</v>
      </c>
      <c r="G187" s="118"/>
      <c r="H187" s="182"/>
      <c r="I187" s="182"/>
      <c r="J187" s="183"/>
      <c r="K187" s="118">
        <f>K183+K179+K150+K144+K136+K124+K42+K24</f>
        <v>8229619.800000001</v>
      </c>
      <c r="L187" s="182">
        <f>L183+L179+L150+L144+L136+L124+L42+L24</f>
        <v>7218942.84</v>
      </c>
      <c r="M187" s="182">
        <f>M183+M179+M150+M144+M136+M124+M42+M24</f>
        <v>755810.5900000001</v>
      </c>
      <c r="N187" s="183">
        <f>N183+N179+N150+N144+N136+N124+N42+N24</f>
        <v>254866.1</v>
      </c>
    </row>
    <row r="188" spans="1:14" ht="15.75" thickBot="1">
      <c r="A188" s="101"/>
      <c r="B188" s="203" t="s">
        <v>19</v>
      </c>
      <c r="C188" s="119">
        <f>D187+E187+F187</f>
        <v>8279871.5600000005</v>
      </c>
      <c r="D188" s="102"/>
      <c r="E188" s="102"/>
      <c r="F188" s="103"/>
      <c r="G188" s="119"/>
      <c r="H188" s="102"/>
      <c r="I188" s="102"/>
      <c r="J188" s="103"/>
      <c r="K188" s="119">
        <f>L187+M187+N187</f>
        <v>8229619.529999999</v>
      </c>
      <c r="L188" s="102"/>
      <c r="M188" s="102"/>
      <c r="N188" s="103"/>
    </row>
    <row r="189" spans="4:12" ht="14.25">
      <c r="D189" s="169"/>
      <c r="E189" s="170"/>
      <c r="F189" s="170"/>
      <c r="G189" s="170"/>
      <c r="H189" s="170"/>
      <c r="I189" s="170"/>
      <c r="J189" s="170"/>
      <c r="K189" s="170"/>
      <c r="L189" s="170"/>
    </row>
    <row r="190" spans="4:12" ht="15">
      <c r="D190" s="169"/>
      <c r="E190" s="170"/>
      <c r="F190" s="170"/>
      <c r="G190" s="170"/>
      <c r="H190" s="170"/>
      <c r="I190" s="170"/>
      <c r="J190" s="170"/>
      <c r="K190" s="202"/>
      <c r="L190" s="170"/>
    </row>
    <row r="191" spans="4:12" ht="18">
      <c r="D191" s="169"/>
      <c r="E191" s="171"/>
      <c r="F191" s="170"/>
      <c r="G191" s="170"/>
      <c r="H191" s="170"/>
      <c r="I191" s="170"/>
      <c r="J191" s="170"/>
      <c r="K191" s="239" t="s">
        <v>103</v>
      </c>
      <c r="L191" s="239"/>
    </row>
    <row r="192" spans="4:12" ht="14.25">
      <c r="D192" s="169"/>
      <c r="E192" s="170"/>
      <c r="F192" s="170"/>
      <c r="G192" s="170"/>
      <c r="H192" s="170"/>
      <c r="I192" s="170"/>
      <c r="J192" s="170"/>
      <c r="K192" s="239" t="s">
        <v>104</v>
      </c>
      <c r="L192" s="239"/>
    </row>
    <row r="193" spans="4:12" ht="14.25">
      <c r="D193" s="169"/>
      <c r="E193" s="170"/>
      <c r="F193" s="170" t="s">
        <v>106</v>
      </c>
      <c r="G193" s="170"/>
      <c r="H193" s="170"/>
      <c r="I193" s="170"/>
      <c r="J193" s="170"/>
      <c r="K193" s="170"/>
      <c r="L193" s="170"/>
    </row>
    <row r="194" spans="4:12" ht="14.25">
      <c r="D194" s="169"/>
      <c r="E194" s="170"/>
      <c r="F194" s="170"/>
      <c r="G194" s="170"/>
      <c r="H194" s="170"/>
      <c r="I194" s="170"/>
      <c r="J194" s="170"/>
      <c r="K194" s="170"/>
      <c r="L194" s="170"/>
    </row>
    <row r="195" spans="4:12" ht="14.25">
      <c r="D195" s="169"/>
      <c r="E195" s="170"/>
      <c r="F195" s="170"/>
      <c r="G195" s="170"/>
      <c r="H195" s="170"/>
      <c r="I195" s="170"/>
      <c r="J195" s="170"/>
      <c r="K195" s="170"/>
      <c r="L195" s="170"/>
    </row>
    <row r="202" ht="14.25">
      <c r="E202" s="19" t="s">
        <v>105</v>
      </c>
    </row>
  </sheetData>
  <sheetProtection/>
  <mergeCells count="11">
    <mergeCell ref="A11:C11"/>
    <mergeCell ref="A12:C12"/>
    <mergeCell ref="A13:C13"/>
    <mergeCell ref="A14:C14"/>
    <mergeCell ref="K191:L191"/>
    <mergeCell ref="K192:L192"/>
    <mergeCell ref="A1:L1"/>
    <mergeCell ref="A8:C8"/>
    <mergeCell ref="A9:C9"/>
    <mergeCell ref="A10:C10"/>
    <mergeCell ref="C3:F3"/>
  </mergeCells>
  <printOptions/>
  <pageMargins left="0.1968503937007874" right="0.1968503937007874" top="0.35433070866141736" bottom="0.5118110236220472" header="0.3543307086614173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DJURDJA</cp:lastModifiedBy>
  <cp:lastPrinted>2019-12-06T10:50:01Z</cp:lastPrinted>
  <dcterms:created xsi:type="dcterms:W3CDTF">1996-10-14T23:33:28Z</dcterms:created>
  <dcterms:modified xsi:type="dcterms:W3CDTF">2019-12-30T08:30:42Z</dcterms:modified>
  <cp:category/>
  <cp:version/>
  <cp:contentType/>
  <cp:contentStatus/>
</cp:coreProperties>
</file>